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mundsoj\Dropbox\PAACO Swine Welfare Auditor Training v2017\Auditor resources\"/>
    </mc:Choice>
  </mc:AlternateContent>
  <bookViews>
    <workbookView xWindow="0" yWindow="0" windowWidth="19200" windowHeight="6300"/>
  </bookViews>
  <sheets>
    <sheet name="Multiple Configuration Template" sheetId="1" r:id="rId1"/>
    <sheet name="Standard Config. Template" sheetId="9" r:id="rId2"/>
    <sheet name="Example Farm 1" sheetId="10" r:id="rId3"/>
    <sheet name="Example Farm 2" sheetId="11" r:id="rId4"/>
  </sheets>
  <calcPr calcId="162913" concurrentCalc="0"/>
</workbook>
</file>

<file path=xl/calcChain.xml><?xml version="1.0" encoding="utf-8"?>
<calcChain xmlns="http://schemas.openxmlformats.org/spreadsheetml/2006/main">
  <c r="C59" i="11" l="1"/>
  <c r="C60" i="11"/>
  <c r="C61" i="11"/>
  <c r="C62" i="11"/>
  <c r="C65" i="11"/>
  <c r="C66" i="11"/>
  <c r="C68" i="11"/>
  <c r="C69" i="11"/>
  <c r="C57" i="11"/>
  <c r="J57" i="11"/>
  <c r="I57" i="11"/>
  <c r="G65" i="11"/>
  <c r="J65" i="11"/>
  <c r="I65" i="11"/>
  <c r="L65" i="11"/>
  <c r="K62" i="11"/>
  <c r="N62" i="11"/>
  <c r="L62" i="11"/>
  <c r="G68" i="11"/>
  <c r="J68" i="11"/>
  <c r="J62" i="11"/>
  <c r="G61" i="11"/>
  <c r="J61" i="11"/>
  <c r="G60" i="11"/>
  <c r="J60" i="11"/>
  <c r="G59" i="11"/>
  <c r="J59" i="11"/>
  <c r="I62" i="11"/>
  <c r="G69" i="11"/>
  <c r="G66" i="11"/>
  <c r="G62" i="11"/>
  <c r="K69" i="11"/>
  <c r="N69" i="11"/>
  <c r="L69" i="11"/>
  <c r="J69" i="11"/>
  <c r="I69" i="11"/>
  <c r="I68" i="11"/>
  <c r="L68" i="11"/>
  <c r="K66" i="11"/>
  <c r="N66" i="11"/>
  <c r="L66" i="11"/>
  <c r="J66" i="11"/>
  <c r="I66" i="11"/>
  <c r="I61" i="11"/>
  <c r="K61" i="11"/>
  <c r="N61" i="11"/>
  <c r="L61" i="11"/>
  <c r="I60" i="11"/>
  <c r="K60" i="11"/>
  <c r="N60" i="11"/>
  <c r="L60" i="11"/>
  <c r="I59" i="11"/>
  <c r="L59" i="11"/>
  <c r="C70" i="11"/>
  <c r="O69" i="11"/>
  <c r="O68" i="11"/>
  <c r="O66" i="11"/>
  <c r="O65" i="11"/>
  <c r="O62" i="11"/>
  <c r="O61" i="11"/>
  <c r="O60" i="11"/>
  <c r="O59" i="11"/>
  <c r="K57" i="11"/>
  <c r="C56" i="11"/>
  <c r="C82" i="10"/>
  <c r="C83" i="10"/>
  <c r="C84" i="10"/>
  <c r="C85" i="10"/>
  <c r="C88" i="10"/>
  <c r="C89" i="10"/>
  <c r="C91" i="10"/>
  <c r="C92" i="10"/>
  <c r="C80" i="10"/>
  <c r="C79" i="10"/>
  <c r="B17" i="11"/>
  <c r="B16" i="11"/>
  <c r="B15" i="11"/>
  <c r="B14" i="11"/>
  <c r="B7" i="11"/>
  <c r="B5" i="11"/>
  <c r="B6" i="11"/>
  <c r="B8" i="11"/>
  <c r="B9" i="11"/>
  <c r="B10" i="11"/>
  <c r="B11" i="11"/>
  <c r="B4" i="11"/>
  <c r="B20" i="11"/>
  <c r="B21" i="11"/>
  <c r="B22" i="11"/>
  <c r="B23" i="11"/>
  <c r="B24" i="11"/>
  <c r="B18" i="11"/>
  <c r="B12" i="11"/>
  <c r="J80" i="10"/>
  <c r="I80" i="10"/>
  <c r="K80" i="10"/>
  <c r="G82" i="10"/>
  <c r="J82" i="10"/>
  <c r="I82" i="10"/>
  <c r="L82" i="10"/>
  <c r="O82" i="10"/>
  <c r="G83" i="10"/>
  <c r="J83" i="10"/>
  <c r="I83" i="10"/>
  <c r="K83" i="10"/>
  <c r="N83" i="10"/>
  <c r="L83" i="10"/>
  <c r="M83" i="10"/>
  <c r="O83" i="10"/>
  <c r="G84" i="10"/>
  <c r="J84" i="10"/>
  <c r="I84" i="10"/>
  <c r="K84" i="10"/>
  <c r="N84" i="10"/>
  <c r="L84" i="10"/>
  <c r="M84" i="10"/>
  <c r="O84" i="10"/>
  <c r="G85" i="10"/>
  <c r="J85" i="10"/>
  <c r="I85" i="10"/>
  <c r="K85" i="10"/>
  <c r="N85" i="10"/>
  <c r="L85" i="10"/>
  <c r="M85" i="10"/>
  <c r="O85" i="10"/>
  <c r="G88" i="10"/>
  <c r="J88" i="10"/>
  <c r="I88" i="10"/>
  <c r="L88" i="10"/>
  <c r="O88" i="10"/>
  <c r="G89" i="10"/>
  <c r="J89" i="10"/>
  <c r="I89" i="10"/>
  <c r="K89" i="10"/>
  <c r="N89" i="10"/>
  <c r="L89" i="10"/>
  <c r="M89" i="10"/>
  <c r="O89" i="10"/>
  <c r="G91" i="10"/>
  <c r="J91" i="10"/>
  <c r="I91" i="10"/>
  <c r="L91" i="10"/>
  <c r="O91" i="10"/>
  <c r="G92" i="10"/>
  <c r="J92" i="10"/>
  <c r="I92" i="10"/>
  <c r="K92" i="10"/>
  <c r="N92" i="10"/>
  <c r="L92" i="10"/>
  <c r="M92" i="10"/>
  <c r="O92" i="10"/>
  <c r="I93" i="10"/>
  <c r="C93" i="10"/>
  <c r="C8" i="9"/>
  <c r="C9" i="9"/>
  <c r="C12" i="9"/>
  <c r="C13" i="9"/>
  <c r="C15" i="9"/>
  <c r="C16" i="9"/>
  <c r="C6" i="9"/>
  <c r="C9" i="1"/>
  <c r="C10" i="1"/>
  <c r="C14" i="1"/>
  <c r="C17" i="1"/>
  <c r="C11" i="1"/>
  <c r="C15" i="1"/>
  <c r="C18" i="1"/>
  <c r="C6" i="1"/>
  <c r="K6" i="1"/>
  <c r="J6" i="1"/>
  <c r="I6" i="1"/>
  <c r="G8" i="1"/>
  <c r="J8" i="1"/>
  <c r="I8" i="1"/>
  <c r="G9" i="1"/>
  <c r="J9" i="1"/>
  <c r="I9" i="1"/>
  <c r="G10" i="1"/>
  <c r="J10" i="1"/>
  <c r="I10" i="1"/>
  <c r="J11" i="1"/>
  <c r="I11" i="1"/>
  <c r="G14" i="1"/>
  <c r="J14" i="1"/>
  <c r="I14" i="1"/>
  <c r="J15" i="1"/>
  <c r="I15" i="1"/>
  <c r="G17" i="1"/>
  <c r="J17" i="1"/>
  <c r="I17" i="1"/>
  <c r="J18" i="1"/>
  <c r="I18" i="1"/>
  <c r="I19" i="1"/>
  <c r="B19" i="10"/>
  <c r="B20" i="10"/>
  <c r="B21" i="10"/>
  <c r="B22" i="10"/>
  <c r="B23" i="10"/>
  <c r="B17" i="10"/>
  <c r="B11" i="10"/>
  <c r="J16" i="9"/>
  <c r="J13" i="9"/>
  <c r="J9" i="9"/>
  <c r="C22" i="9"/>
  <c r="C24" i="9"/>
  <c r="C20" i="9"/>
  <c r="K24" i="9"/>
  <c r="N24" i="9"/>
  <c r="O24" i="9"/>
  <c r="M24" i="9"/>
  <c r="L24" i="9"/>
  <c r="J24" i="9"/>
  <c r="I24" i="9"/>
  <c r="G24" i="9"/>
  <c r="K22" i="9"/>
  <c r="N22" i="9"/>
  <c r="O22" i="9"/>
  <c r="M22" i="9"/>
  <c r="L22" i="9"/>
  <c r="J22" i="9"/>
  <c r="I22" i="9"/>
  <c r="G22" i="9"/>
  <c r="K20" i="9"/>
  <c r="J20" i="9"/>
  <c r="I20" i="9"/>
  <c r="K16" i="9"/>
  <c r="N16" i="9"/>
  <c r="O16" i="9"/>
  <c r="M16" i="9"/>
  <c r="L16" i="9"/>
  <c r="I16" i="9"/>
  <c r="G16" i="9"/>
  <c r="L15" i="9"/>
  <c r="O15" i="9"/>
  <c r="J15" i="9"/>
  <c r="I15" i="9"/>
  <c r="G15" i="9"/>
  <c r="K13" i="9"/>
  <c r="N13" i="9"/>
  <c r="O13" i="9"/>
  <c r="M13" i="9"/>
  <c r="L13" i="9"/>
  <c r="I13" i="9"/>
  <c r="G13" i="9"/>
  <c r="L12" i="9"/>
  <c r="O12" i="9"/>
  <c r="J12" i="9"/>
  <c r="I12" i="9"/>
  <c r="G12" i="9"/>
  <c r="G9" i="9"/>
  <c r="I9" i="9"/>
  <c r="K9" i="9"/>
  <c r="N9" i="9"/>
  <c r="O9" i="9"/>
  <c r="M9" i="9"/>
  <c r="L9" i="9"/>
  <c r="K6" i="9"/>
  <c r="J6" i="9"/>
  <c r="I6" i="9"/>
  <c r="G8" i="9"/>
  <c r="J8" i="9"/>
  <c r="I8" i="9"/>
  <c r="L8" i="9"/>
  <c r="O8" i="9"/>
  <c r="C5" i="9"/>
  <c r="K18" i="1"/>
  <c r="N18" i="1"/>
  <c r="O18" i="1"/>
  <c r="K11" i="1"/>
  <c r="N11" i="1"/>
  <c r="O11" i="1"/>
  <c r="L11" i="1"/>
  <c r="G15" i="1"/>
  <c r="L17" i="1"/>
  <c r="O17" i="1"/>
  <c r="L14" i="1"/>
  <c r="O14" i="1"/>
  <c r="C24" i="1"/>
  <c r="C25" i="1"/>
  <c r="C26" i="1"/>
  <c r="C27" i="1"/>
  <c r="C29" i="1"/>
  <c r="C30" i="1"/>
  <c r="C31" i="1"/>
  <c r="C32" i="1"/>
  <c r="C22" i="1"/>
  <c r="K22" i="1"/>
  <c r="J22" i="1"/>
  <c r="I22" i="1"/>
  <c r="K15" i="1"/>
  <c r="N15" i="1"/>
  <c r="O15" i="1"/>
  <c r="M15" i="1"/>
  <c r="L15" i="1"/>
  <c r="M32" i="1"/>
  <c r="M31" i="1"/>
  <c r="M30" i="1"/>
  <c r="M29" i="1"/>
  <c r="M10" i="1"/>
  <c r="M9" i="1"/>
  <c r="K27" i="1"/>
  <c r="N27" i="1"/>
  <c r="O27" i="1"/>
  <c r="L8" i="1"/>
  <c r="O8" i="1"/>
  <c r="L18" i="1"/>
  <c r="M18" i="1"/>
  <c r="M11" i="1"/>
  <c r="J27" i="1"/>
  <c r="I27" i="1"/>
  <c r="L27" i="1"/>
  <c r="M24" i="1"/>
  <c r="M27" i="1"/>
  <c r="M26" i="1"/>
  <c r="M25" i="1"/>
  <c r="G18" i="1"/>
  <c r="G11" i="1"/>
  <c r="G30" i="1"/>
  <c r="J30" i="1"/>
  <c r="I30" i="1"/>
  <c r="K30" i="1"/>
  <c r="N30" i="1"/>
  <c r="L30" i="1"/>
  <c r="O30" i="1"/>
  <c r="K31" i="1"/>
  <c r="N31" i="1"/>
  <c r="O31" i="1"/>
  <c r="L31" i="1"/>
  <c r="J31" i="1"/>
  <c r="I31" i="1"/>
  <c r="J32" i="1"/>
  <c r="I32" i="1"/>
  <c r="K32" i="1"/>
  <c r="N32" i="1"/>
  <c r="L32" i="1"/>
  <c r="O32" i="1"/>
  <c r="G29" i="1"/>
  <c r="J29" i="1"/>
  <c r="I29" i="1"/>
  <c r="K29" i="1"/>
  <c r="N29" i="1"/>
  <c r="O29" i="1"/>
  <c r="L29" i="1"/>
  <c r="K10" i="1"/>
  <c r="N10" i="1"/>
  <c r="L10" i="1"/>
  <c r="O10" i="1"/>
  <c r="K9" i="1"/>
  <c r="N9" i="1"/>
  <c r="O9" i="1"/>
  <c r="L9" i="1"/>
  <c r="G26" i="1"/>
  <c r="G25" i="1"/>
  <c r="J25" i="1"/>
  <c r="I25" i="1"/>
  <c r="K25" i="1"/>
  <c r="N25" i="1"/>
  <c r="O25" i="1"/>
  <c r="J26" i="1"/>
  <c r="I26" i="1"/>
  <c r="K26" i="1"/>
  <c r="N26" i="1"/>
  <c r="O26" i="1"/>
  <c r="G24" i="1"/>
  <c r="J24" i="1"/>
  <c r="I24" i="1"/>
  <c r="K24" i="1"/>
  <c r="N24" i="1"/>
  <c r="O24" i="1"/>
  <c r="L26" i="1"/>
  <c r="L25" i="1"/>
  <c r="C5" i="1"/>
  <c r="G27" i="1"/>
  <c r="G31" i="1"/>
  <c r="G32" i="1"/>
  <c r="L24" i="1"/>
</calcChain>
</file>

<file path=xl/sharedStrings.xml><?xml version="1.0" encoding="utf-8"?>
<sst xmlns="http://schemas.openxmlformats.org/spreadsheetml/2006/main" count="223" uniqueCount="77">
  <si>
    <t xml:space="preserve">Total Pigs in Breeding = </t>
  </si>
  <si>
    <t>Total Pigs on Site =</t>
  </si>
  <si>
    <t># in Gestation housed:</t>
  </si>
  <si>
    <t>- individually =</t>
  </si>
  <si>
    <t># in Farrowing housed:</t>
  </si>
  <si>
    <t xml:space="preserve">Total Pigs in Non-Breeding = </t>
  </si>
  <si>
    <t>Percentage</t>
  </si>
  <si>
    <t>average number of pigs/pen</t>
  </si>
  <si>
    <t>Table Key</t>
  </si>
  <si>
    <t>Number to Assess</t>
  </si>
  <si>
    <t>- in groups =</t>
  </si>
  <si>
    <t>- # in Nursery (pigs &lt;10wks of age) housed in groups =</t>
  </si>
  <si>
    <t>- # in Finishing (pigs &gt;10wks of age housed in groups =</t>
  </si>
  <si>
    <t>Total number of pens</t>
  </si>
  <si>
    <t>Number of Rooms</t>
  </si>
  <si>
    <t>Minimum # rooms to Assess</t>
  </si>
  <si>
    <r>
      <t>Minimum # of pens to assess</t>
    </r>
    <r>
      <rPr>
        <sz val="12"/>
        <rFont val="Arial"/>
        <family val="2"/>
      </rPr>
      <t xml:space="preserve"> per room</t>
    </r>
  </si>
  <si>
    <t>Use this worksheet to calculate the number of pigs to assess on the site. Fill in the site animal inventory in the yellow boxes on the left. An error message will display if the inventory numbers add up incorrectly. The number of animals and pens to assess will automatically display in the blue boxes on the right.</t>
  </si>
  <si>
    <t>STEP 3</t>
  </si>
  <si>
    <t>STEP 4</t>
  </si>
  <si>
    <t>STEP 5</t>
  </si>
  <si>
    <t>Assess a pen or every __th pen or stall</t>
  </si>
  <si>
    <t>Minimum Number to Assess</t>
  </si>
  <si>
    <t># in Nursery</t>
  </si>
  <si>
    <t># in Finishing</t>
  </si>
  <si>
    <t>Minimum # of pens to assess per room</t>
  </si>
  <si>
    <t>average number of pigs/pen or room</t>
  </si>
  <si>
    <t>Total number of pens/stalll per room</t>
  </si>
  <si>
    <t>Fill in inventory numbers</t>
  </si>
  <si>
    <t>ALL</t>
  </si>
  <si>
    <t xml:space="preserve"> - in groups =</t>
  </si>
  <si>
    <r>
      <rPr>
        <b/>
        <sz val="12"/>
        <color theme="1"/>
        <rFont val="Arial"/>
        <family val="2"/>
      </rPr>
      <t># Boars</t>
    </r>
    <r>
      <rPr>
        <sz val="12"/>
        <color theme="1"/>
        <rFont val="Arial"/>
        <family val="2"/>
      </rPr>
      <t xml:space="preserve"> - individually </t>
    </r>
  </si>
  <si>
    <r>
      <rPr>
        <b/>
        <sz val="12"/>
        <color theme="1"/>
        <rFont val="Arial"/>
        <family val="2"/>
      </rPr>
      <t># Boars</t>
    </r>
    <r>
      <rPr>
        <sz val="12"/>
        <color theme="1"/>
        <rFont val="Arial"/>
        <family val="2"/>
      </rPr>
      <t xml:space="preserve"> - group</t>
    </r>
  </si>
  <si>
    <t>Gestation 1
30 pens
6 per pen</t>
  </si>
  <si>
    <t>Gestation 2
30 pens
6 per pen</t>
  </si>
  <si>
    <t>Gestation 3
30 pens
6 per pen</t>
  </si>
  <si>
    <t>Gestation 4
30 pens
6 per pen</t>
  </si>
  <si>
    <t>Gestation 5
30 pens
6 per pen</t>
  </si>
  <si>
    <t>Gestation 6
30 pens
6 per pen</t>
  </si>
  <si>
    <t>Gestation 7
30 pens
6 per pen</t>
  </si>
  <si>
    <t>Gestation 8
55 pens
6 per pen</t>
  </si>
  <si>
    <t>Breeding 3
Individual Stalls</t>
  </si>
  <si>
    <t>Breeding 4
Individual Stalls</t>
  </si>
  <si>
    <t>Farrowing 1
7 rooms
18 crates per room</t>
  </si>
  <si>
    <t>Farrowing 2
8 rooms
18 crates per room</t>
  </si>
  <si>
    <t>Breeding 1
Individual Stalls</t>
  </si>
  <si>
    <t>Breeding 2
Individual Stalls</t>
  </si>
  <si>
    <t>Farrowing 3
6 rooms
36 crates per room</t>
  </si>
  <si>
    <t>Farrowing 4
6 rooms
36 crates per room</t>
  </si>
  <si>
    <t>OFFICE</t>
  </si>
  <si>
    <t># of animals</t>
  </si>
  <si>
    <t># of rooms</t>
  </si>
  <si>
    <t># of pens/crates</t>
  </si>
  <si>
    <t># of pigs per pen</t>
  </si>
  <si>
    <t>Gestation - group housed</t>
  </si>
  <si>
    <t>Barn 1</t>
  </si>
  <si>
    <t>Barn 2</t>
  </si>
  <si>
    <t>Barn 3</t>
  </si>
  <si>
    <t>Barn 4</t>
  </si>
  <si>
    <t>Barn 5</t>
  </si>
  <si>
    <t>Barn 6</t>
  </si>
  <si>
    <t>Barn 7</t>
  </si>
  <si>
    <t>Barn 8</t>
  </si>
  <si>
    <t>Breeding - individual stalls</t>
  </si>
  <si>
    <t>NA</t>
  </si>
  <si>
    <t>Farrowing - individual crates</t>
  </si>
  <si>
    <t>Boars (Teasers) - individual stalls</t>
  </si>
  <si>
    <t>STEP 1</t>
  </si>
  <si>
    <t>STEP 2</t>
  </si>
  <si>
    <t># of pens/crates per room</t>
  </si>
  <si>
    <t>Gestation 2
8 pens
70 per pen</t>
  </si>
  <si>
    <t>Breeding 1
550 Individual Stalls</t>
  </si>
  <si>
    <t>Gestation 3
40 pens
10 per pen</t>
  </si>
  <si>
    <t>Farrowing 1
10 rooms
24 crates per room</t>
  </si>
  <si>
    <t>Farrowing 2
10 rooms
24 crates per room</t>
  </si>
  <si>
    <t>Example carried out below using the spreadsheet</t>
  </si>
  <si>
    <t>Gestation 1                     8 pens
70 per pen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</si>
</sst>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2"/>
      <name val="Arial"/>
      <family val="2"/>
    </font>
    <font>
      <sz val="12"/>
      <color indexed="10"/>
      <name val="Arial"/>
      <family val="2"/>
    </font>
    <font>
      <b/>
      <sz val="12"/>
      <name val="Arial"/>
      <family val="2"/>
    </font>
    <font>
      <sz val="8"/>
      <name val="Arial"/>
      <family val="2"/>
    </font>
    <font>
      <sz val="16"/>
      <name val="Arial"/>
      <family val="2"/>
    </font>
    <font>
      <sz val="12"/>
      <name val="Arial"/>
      <family val="2"/>
    </font>
    <font>
      <sz val="12"/>
      <color rgb="FFFF0000"/>
      <name val="Arial"/>
      <family val="2"/>
    </font>
    <font>
      <sz val="12"/>
      <name val="Arial"/>
      <family val="2"/>
    </font>
    <font>
      <sz val="16"/>
      <name val="Arial"/>
      <family val="2"/>
    </font>
    <font>
      <b/>
      <sz val="12"/>
      <color theme="1"/>
      <name val="Arial"/>
      <family val="2"/>
    </font>
    <font>
      <sz val="12"/>
      <color theme="1"/>
      <name val="Arial"/>
      <family val="2"/>
    </font>
    <font>
      <sz val="10"/>
      <name val="Arial"/>
      <family val="2"/>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ck">
        <color indexed="64"/>
      </bottom>
      <diagonal/>
    </border>
    <border>
      <left style="thin">
        <color indexed="64"/>
      </left>
      <right style="thin">
        <color indexed="64"/>
      </right>
      <top style="medium">
        <color indexed="64"/>
      </top>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s>
  <cellStyleXfs count="2">
    <xf numFmtId="0" fontId="0" fillId="0" borderId="0"/>
    <xf numFmtId="0" fontId="12" fillId="0" borderId="0"/>
  </cellStyleXfs>
  <cellXfs count="180">
    <xf numFmtId="0" fontId="0" fillId="0" borderId="0" xfId="0"/>
    <xf numFmtId="0" fontId="1" fillId="0" borderId="0" xfId="0" applyFont="1"/>
    <xf numFmtId="0" fontId="1" fillId="0" borderId="0" xfId="0" applyFont="1" applyAlignment="1">
      <alignment horizontal="right"/>
    </xf>
    <xf numFmtId="0" fontId="1" fillId="0" borderId="0" xfId="0" applyFont="1" applyProtection="1"/>
    <xf numFmtId="0" fontId="1" fillId="0" borderId="0" xfId="0" applyFont="1" applyAlignment="1" applyProtection="1">
      <alignment horizontal="right"/>
    </xf>
    <xf numFmtId="0" fontId="1" fillId="0" borderId="3" xfId="0" applyFont="1" applyBorder="1" applyAlignment="1" applyProtection="1">
      <alignment horizontal="right"/>
    </xf>
    <xf numFmtId="0" fontId="1" fillId="0" borderId="3" xfId="0" applyFont="1" applyBorder="1" applyProtection="1"/>
    <xf numFmtId="0" fontId="1" fillId="0" borderId="2" xfId="0" applyFont="1" applyBorder="1" applyProtection="1"/>
    <xf numFmtId="0" fontId="2" fillId="0" borderId="4" xfId="0" quotePrefix="1" applyFont="1" applyBorder="1" applyAlignment="1" applyProtection="1">
      <alignment horizontal="right"/>
    </xf>
    <xf numFmtId="0" fontId="1" fillId="0" borderId="5" xfId="0" applyFont="1" applyBorder="1" applyProtection="1"/>
    <xf numFmtId="0" fontId="3" fillId="0" borderId="6" xfId="0" applyFont="1" applyBorder="1" applyAlignment="1" applyProtection="1">
      <alignment horizontal="right"/>
    </xf>
    <xf numFmtId="0" fontId="1" fillId="0" borderId="6" xfId="0" applyFont="1" applyBorder="1" applyProtection="1"/>
    <xf numFmtId="1" fontId="1" fillId="0" borderId="7" xfId="0" applyNumberFormat="1" applyFont="1" applyBorder="1" applyProtection="1"/>
    <xf numFmtId="1" fontId="1" fillId="0" borderId="2" xfId="0" applyNumberFormat="1" applyFont="1" applyBorder="1" applyProtection="1"/>
    <xf numFmtId="1" fontId="1" fillId="0" borderId="8" xfId="0" applyNumberFormat="1" applyFont="1" applyBorder="1" applyProtection="1"/>
    <xf numFmtId="1" fontId="1" fillId="0" borderId="6" xfId="0" applyNumberFormat="1" applyFont="1" applyBorder="1" applyProtection="1"/>
    <xf numFmtId="0" fontId="1" fillId="0" borderId="0" xfId="0" applyFont="1" applyBorder="1" applyProtection="1"/>
    <xf numFmtId="0" fontId="1" fillId="0" borderId="9" xfId="0" applyFont="1" applyBorder="1" applyProtection="1"/>
    <xf numFmtId="0" fontId="6" fillId="0" borderId="0" xfId="0" applyFont="1"/>
    <xf numFmtId="0" fontId="1" fillId="0" borderId="10" xfId="0" applyFont="1" applyBorder="1" applyProtection="1"/>
    <xf numFmtId="0" fontId="1" fillId="0" borderId="12" xfId="0" applyFont="1" applyBorder="1" applyProtection="1"/>
    <xf numFmtId="2" fontId="1" fillId="0" borderId="0" xfId="0" applyNumberFormat="1" applyFont="1" applyProtection="1"/>
    <xf numFmtId="1" fontId="1" fillId="0" borderId="0" xfId="0" applyNumberFormat="1" applyFont="1" applyProtection="1"/>
    <xf numFmtId="0" fontId="1" fillId="0" borderId="2" xfId="0" applyFont="1" applyBorder="1" applyAlignment="1" applyProtection="1">
      <alignment horizontal="center"/>
    </xf>
    <xf numFmtId="2" fontId="1" fillId="0" borderId="2" xfId="0" applyNumberFormat="1" applyFont="1" applyBorder="1" applyAlignment="1" applyProtection="1">
      <alignment horizontal="center"/>
    </xf>
    <xf numFmtId="0" fontId="1" fillId="0" borderId="5" xfId="0" applyFont="1" applyBorder="1" applyAlignment="1" applyProtection="1">
      <alignment horizontal="center"/>
    </xf>
    <xf numFmtId="0" fontId="1" fillId="0" borderId="6" xfId="0" applyFont="1" applyBorder="1" applyAlignment="1" applyProtection="1">
      <alignment horizontal="center"/>
    </xf>
    <xf numFmtId="0" fontId="1" fillId="0" borderId="6" xfId="0" applyFont="1" applyBorder="1" applyAlignment="1" applyProtection="1">
      <alignment horizontal="center" wrapText="1"/>
    </xf>
    <xf numFmtId="0" fontId="1" fillId="0" borderId="13" xfId="0" applyFont="1" applyBorder="1" applyProtection="1"/>
    <xf numFmtId="0" fontId="7" fillId="0" borderId="6" xfId="0" applyFont="1" applyBorder="1" applyAlignment="1" applyProtection="1">
      <alignment horizontal="center"/>
    </xf>
    <xf numFmtId="0" fontId="8" fillId="0" borderId="0" xfId="0" applyFont="1" applyProtection="1"/>
    <xf numFmtId="0" fontId="1" fillId="0" borderId="2" xfId="0" applyFont="1" applyFill="1" applyBorder="1" applyProtection="1"/>
    <xf numFmtId="0" fontId="10" fillId="0" borderId="2" xfId="0" applyFont="1" applyBorder="1" applyAlignment="1" applyProtection="1">
      <alignment horizontal="left"/>
    </xf>
    <xf numFmtId="0" fontId="11" fillId="0" borderId="2" xfId="0" quotePrefix="1" applyFont="1" applyBorder="1" applyAlignment="1" applyProtection="1">
      <alignment horizontal="right"/>
    </xf>
    <xf numFmtId="0" fontId="11" fillId="0" borderId="2" xfId="0" applyFont="1" applyBorder="1" applyAlignment="1" applyProtection="1">
      <alignment horizontal="right"/>
    </xf>
    <xf numFmtId="0" fontId="11" fillId="0" borderId="4" xfId="0" quotePrefix="1" applyFont="1" applyBorder="1" applyAlignment="1" applyProtection="1">
      <alignment horizontal="right"/>
    </xf>
    <xf numFmtId="0" fontId="1" fillId="3" borderId="2" xfId="0" applyFont="1" applyFill="1" applyBorder="1" applyProtection="1"/>
    <xf numFmtId="0" fontId="1" fillId="2" borderId="2" xfId="0" applyFont="1" applyFill="1" applyBorder="1" applyProtection="1">
      <protection locked="0"/>
    </xf>
    <xf numFmtId="1" fontId="1" fillId="0" borderId="2" xfId="0" applyNumberFormat="1" applyFont="1" applyFill="1" applyBorder="1" applyProtection="1"/>
    <xf numFmtId="0" fontId="1" fillId="0" borderId="11" xfId="0" applyFont="1" applyFill="1" applyBorder="1" applyProtection="1"/>
    <xf numFmtId="0" fontId="1" fillId="0" borderId="5" xfId="0" applyFont="1" applyFill="1" applyBorder="1" applyProtection="1"/>
    <xf numFmtId="0" fontId="1" fillId="2" borderId="3" xfId="0" applyFont="1" applyFill="1" applyBorder="1" applyAlignment="1" applyProtection="1">
      <alignment horizontal="center"/>
    </xf>
    <xf numFmtId="0" fontId="1" fillId="2" borderId="2" xfId="0" applyFont="1" applyFill="1" applyBorder="1" applyAlignment="1" applyProtection="1">
      <alignment horizontal="center"/>
      <protection locked="0"/>
    </xf>
    <xf numFmtId="0" fontId="1" fillId="2" borderId="11" xfId="0" applyFont="1" applyFill="1" applyBorder="1" applyAlignment="1" applyProtection="1">
      <alignment horizontal="center"/>
      <protection locked="0"/>
    </xf>
    <xf numFmtId="1" fontId="1" fillId="0" borderId="2" xfId="0" applyNumberFormat="1" applyFont="1" applyFill="1" applyBorder="1" applyAlignment="1" applyProtection="1">
      <alignment horizontal="center"/>
    </xf>
    <xf numFmtId="1" fontId="1" fillId="3" borderId="2" xfId="0" applyNumberFormat="1" applyFont="1" applyFill="1" applyBorder="1" applyAlignment="1" applyProtection="1">
      <alignment horizontal="center"/>
    </xf>
    <xf numFmtId="2" fontId="1" fillId="3" borderId="2" xfId="0" applyNumberFormat="1" applyFont="1" applyFill="1" applyBorder="1" applyAlignment="1" applyProtection="1">
      <alignment horizontal="center"/>
    </xf>
    <xf numFmtId="0" fontId="1" fillId="3" borderId="2" xfId="0" applyFont="1" applyFill="1" applyBorder="1" applyAlignment="1" applyProtection="1">
      <alignment horizontal="center"/>
    </xf>
    <xf numFmtId="0" fontId="1" fillId="3" borderId="11" xfId="0" applyFont="1" applyFill="1" applyBorder="1" applyAlignment="1" applyProtection="1">
      <alignment horizontal="center"/>
    </xf>
    <xf numFmtId="0" fontId="8" fillId="0" borderId="2" xfId="0" quotePrefix="1" applyFont="1" applyBorder="1" applyAlignment="1" applyProtection="1">
      <alignment horizontal="right" wrapText="1"/>
    </xf>
    <xf numFmtId="0" fontId="8" fillId="0" borderId="1" xfId="0" quotePrefix="1" applyFont="1" applyBorder="1" applyAlignment="1" applyProtection="1">
      <alignment horizontal="right" wrapText="1"/>
    </xf>
    <xf numFmtId="0" fontId="1" fillId="0" borderId="8" xfId="0" applyFont="1" applyBorder="1" applyAlignment="1" applyProtection="1">
      <alignment horizontal="center" wrapText="1"/>
    </xf>
    <xf numFmtId="0" fontId="1" fillId="3" borderId="10" xfId="0" applyFont="1" applyFill="1" applyBorder="1" applyAlignment="1" applyProtection="1">
      <alignment horizontal="center"/>
    </xf>
    <xf numFmtId="0" fontId="8" fillId="0" borderId="8" xfId="0" applyFont="1" applyBorder="1" applyAlignment="1" applyProtection="1">
      <alignment horizontal="center" wrapText="1"/>
    </xf>
    <xf numFmtId="0" fontId="1" fillId="0" borderId="11" xfId="0" applyFont="1" applyFill="1" applyBorder="1" applyAlignment="1" applyProtection="1">
      <alignment horizontal="center"/>
    </xf>
    <xf numFmtId="0" fontId="8" fillId="0" borderId="10" xfId="0" quotePrefix="1" applyFont="1" applyBorder="1" applyAlignment="1" applyProtection="1">
      <alignment horizontal="right" wrapText="1"/>
    </xf>
    <xf numFmtId="1" fontId="1" fillId="3" borderId="10" xfId="0" applyNumberFormat="1" applyFont="1" applyFill="1" applyBorder="1" applyAlignment="1" applyProtection="1">
      <alignment horizontal="center"/>
    </xf>
    <xf numFmtId="0" fontId="1" fillId="2" borderId="10" xfId="0" applyFont="1" applyFill="1" applyBorder="1" applyAlignment="1" applyProtection="1">
      <alignment horizontal="center"/>
      <protection locked="0"/>
    </xf>
    <xf numFmtId="2" fontId="1" fillId="0" borderId="10" xfId="0" applyNumberFormat="1" applyFont="1" applyBorder="1" applyAlignment="1" applyProtection="1">
      <alignment horizontal="center"/>
    </xf>
    <xf numFmtId="2" fontId="1" fillId="3" borderId="10" xfId="0" applyNumberFormat="1" applyFont="1" applyFill="1" applyBorder="1" applyAlignment="1" applyProtection="1">
      <alignment horizontal="center"/>
    </xf>
    <xf numFmtId="0" fontId="1" fillId="0" borderId="6" xfId="0" applyFont="1" applyFill="1" applyBorder="1" applyProtection="1"/>
    <xf numFmtId="0" fontId="6" fillId="0" borderId="6" xfId="0" applyFont="1" applyBorder="1" applyAlignment="1" applyProtection="1">
      <alignment horizontal="center" wrapText="1"/>
    </xf>
    <xf numFmtId="0" fontId="3" fillId="0" borderId="14" xfId="0" applyFont="1" applyBorder="1" applyAlignment="1" applyProtection="1">
      <alignment horizontal="right"/>
    </xf>
    <xf numFmtId="0" fontId="1" fillId="0" borderId="14" xfId="0" applyFont="1" applyFill="1" applyBorder="1" applyProtection="1"/>
    <xf numFmtId="0" fontId="1" fillId="0" borderId="14" xfId="0" applyFont="1" applyBorder="1" applyAlignment="1" applyProtection="1">
      <alignment horizontal="center" wrapText="1"/>
    </xf>
    <xf numFmtId="0" fontId="1" fillId="0" borderId="14" xfId="0" applyFont="1" applyBorder="1" applyProtection="1"/>
    <xf numFmtId="0" fontId="8" fillId="0" borderId="14" xfId="0" applyFont="1" applyBorder="1" applyAlignment="1" applyProtection="1">
      <alignment horizontal="center" wrapText="1"/>
    </xf>
    <xf numFmtId="0" fontId="8" fillId="0" borderId="15" xfId="0" applyFont="1" applyBorder="1" applyAlignment="1" applyProtection="1">
      <alignment horizontal="center" wrapText="1"/>
    </xf>
    <xf numFmtId="0" fontId="10" fillId="0" borderId="10" xfId="0" applyFont="1" applyBorder="1" applyAlignment="1" applyProtection="1">
      <alignment horizontal="left"/>
    </xf>
    <xf numFmtId="0" fontId="8" fillId="0" borderId="6" xfId="0" applyFont="1" applyFill="1" applyBorder="1" applyAlignment="1" applyProtection="1">
      <alignment horizontal="center"/>
    </xf>
    <xf numFmtId="0" fontId="3" fillId="0" borderId="11" xfId="0" quotePrefix="1" applyFont="1" applyBorder="1" applyAlignment="1" applyProtection="1">
      <alignment horizontal="left" wrapText="1"/>
    </xf>
    <xf numFmtId="0" fontId="2" fillId="0" borderId="16" xfId="0" quotePrefix="1" applyFont="1" applyBorder="1" applyAlignment="1" applyProtection="1">
      <alignment horizontal="right"/>
    </xf>
    <xf numFmtId="0" fontId="1" fillId="0" borderId="17" xfId="0" applyFont="1" applyBorder="1" applyProtection="1"/>
    <xf numFmtId="1" fontId="1" fillId="0" borderId="18" xfId="0" applyNumberFormat="1" applyFont="1" applyBorder="1" applyProtection="1"/>
    <xf numFmtId="0" fontId="8" fillId="0" borderId="6" xfId="0" applyFont="1" applyBorder="1" applyAlignment="1" applyProtection="1">
      <alignment horizontal="center" wrapText="1"/>
    </xf>
    <xf numFmtId="0" fontId="1" fillId="0" borderId="6" xfId="0" applyFont="1" applyFill="1" applyBorder="1" applyAlignment="1" applyProtection="1">
      <alignment horizontal="center"/>
    </xf>
    <xf numFmtId="0" fontId="3" fillId="0" borderId="19" xfId="0" applyFont="1" applyBorder="1" applyAlignment="1" applyProtection="1">
      <alignment horizontal="left"/>
    </xf>
    <xf numFmtId="0" fontId="1" fillId="0" borderId="19" xfId="0" applyFont="1" applyFill="1" applyBorder="1" applyProtection="1"/>
    <xf numFmtId="0" fontId="1" fillId="0" borderId="20" xfId="0" applyFont="1" applyBorder="1"/>
    <xf numFmtId="0" fontId="1" fillId="0" borderId="19" xfId="0" applyFont="1" applyBorder="1" applyAlignment="1" applyProtection="1">
      <alignment horizontal="center"/>
    </xf>
    <xf numFmtId="0" fontId="1" fillId="0" borderId="20" xfId="0" applyFont="1" applyBorder="1" applyAlignment="1">
      <alignment horizontal="center"/>
    </xf>
    <xf numFmtId="0" fontId="1" fillId="2" borderId="2" xfId="0" applyFont="1" applyFill="1" applyBorder="1" applyProtection="1"/>
    <xf numFmtId="0" fontId="1" fillId="0" borderId="11" xfId="0" applyFont="1" applyFill="1" applyBorder="1" applyAlignment="1" applyProtection="1">
      <alignment horizontal="center"/>
      <protection locked="0"/>
    </xf>
    <xf numFmtId="2" fontId="1" fillId="0" borderId="2" xfId="0" applyNumberFormat="1" applyFont="1" applyFill="1" applyBorder="1" applyAlignment="1" applyProtection="1">
      <alignment horizontal="center"/>
    </xf>
    <xf numFmtId="0" fontId="8" fillId="0" borderId="10" xfId="0" applyFont="1" applyBorder="1" applyAlignment="1" applyProtection="1">
      <alignment horizontal="center"/>
    </xf>
    <xf numFmtId="1" fontId="8" fillId="4" borderId="10" xfId="0" applyNumberFormat="1" applyFont="1" applyFill="1" applyBorder="1" applyAlignment="1" applyProtection="1">
      <alignment horizontal="center"/>
    </xf>
    <xf numFmtId="0" fontId="8" fillId="0" borderId="11" xfId="0" applyFont="1" applyBorder="1" applyAlignment="1" applyProtection="1">
      <alignment horizontal="center"/>
    </xf>
    <xf numFmtId="1" fontId="8" fillId="4" borderId="2" xfId="0" applyNumberFormat="1" applyFont="1" applyFill="1" applyBorder="1" applyAlignment="1" applyProtection="1">
      <alignment horizontal="center"/>
    </xf>
    <xf numFmtId="0" fontId="8" fillId="0" borderId="11" xfId="0" applyFont="1" applyFill="1" applyBorder="1" applyAlignment="1" applyProtection="1">
      <alignment horizontal="center"/>
    </xf>
    <xf numFmtId="1" fontId="8" fillId="0" borderId="2" xfId="0" applyNumberFormat="1" applyFont="1" applyFill="1" applyBorder="1" applyAlignment="1" applyProtection="1">
      <alignment horizontal="center"/>
    </xf>
    <xf numFmtId="1" fontId="1" fillId="2" borderId="2" xfId="0" applyNumberFormat="1" applyFont="1" applyFill="1" applyBorder="1" applyProtection="1"/>
    <xf numFmtId="1" fontId="1" fillId="2" borderId="2" xfId="0" applyNumberFormat="1" applyFont="1" applyFill="1" applyBorder="1" applyProtection="1">
      <protection locked="0"/>
    </xf>
    <xf numFmtId="2" fontId="8" fillId="0"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0" fontId="8" fillId="0" borderId="1" xfId="0" quotePrefix="1" applyFont="1" applyBorder="1" applyAlignment="1" applyProtection="1">
      <alignment horizontal="right" wrapText="1"/>
      <protection hidden="1"/>
    </xf>
    <xf numFmtId="0" fontId="1" fillId="3" borderId="1" xfId="0" applyFont="1" applyFill="1" applyBorder="1" applyProtection="1">
      <protection hidden="1"/>
    </xf>
    <xf numFmtId="1" fontId="1" fillId="2" borderId="1" xfId="0" applyNumberFormat="1" applyFont="1" applyFill="1" applyBorder="1" applyProtection="1">
      <protection locked="0" hidden="1"/>
    </xf>
    <xf numFmtId="0" fontId="1" fillId="2" borderId="1" xfId="0" applyFont="1" applyFill="1" applyBorder="1" applyAlignment="1" applyProtection="1">
      <alignment horizontal="center"/>
      <protection locked="0" hidden="1"/>
    </xf>
    <xf numFmtId="2" fontId="1" fillId="0" borderId="1" xfId="0" applyNumberFormat="1" applyFont="1" applyBorder="1" applyAlignment="1" applyProtection="1">
      <alignment horizontal="center"/>
      <protection hidden="1"/>
    </xf>
    <xf numFmtId="0" fontId="8" fillId="0" borderId="1" xfId="0" applyFont="1" applyBorder="1" applyAlignment="1" applyProtection="1">
      <alignment horizontal="center"/>
      <protection hidden="1"/>
    </xf>
    <xf numFmtId="1" fontId="8" fillId="4" borderId="1" xfId="0" applyNumberFormat="1" applyFont="1" applyFill="1" applyBorder="1" applyAlignment="1" applyProtection="1">
      <alignment horizontal="center"/>
      <protection hidden="1"/>
    </xf>
    <xf numFmtId="2" fontId="1" fillId="3" borderId="1" xfId="0" applyNumberFormat="1" applyFont="1" applyFill="1" applyBorder="1" applyAlignment="1" applyProtection="1">
      <alignment horizontal="center"/>
      <protection hidden="1"/>
    </xf>
    <xf numFmtId="0" fontId="1" fillId="3" borderId="1" xfId="0" applyFont="1" applyFill="1" applyBorder="1" applyAlignment="1" applyProtection="1">
      <alignment horizontal="center"/>
      <protection hidden="1"/>
    </xf>
    <xf numFmtId="1" fontId="1" fillId="3" borderId="9" xfId="0" applyNumberFormat="1" applyFont="1" applyFill="1" applyBorder="1" applyAlignment="1" applyProtection="1">
      <alignment horizontal="center"/>
      <protection hidden="1"/>
    </xf>
    <xf numFmtId="0" fontId="8" fillId="0" borderId="2" xfId="0" applyFont="1" applyBorder="1" applyAlignment="1" applyProtection="1">
      <alignment horizontal="center"/>
    </xf>
    <xf numFmtId="0" fontId="13" fillId="0" borderId="0" xfId="0" applyFont="1"/>
    <xf numFmtId="0" fontId="13" fillId="0" borderId="0" xfId="0" applyFont="1" applyAlignment="1">
      <alignment wrapText="1"/>
    </xf>
    <xf numFmtId="0" fontId="0" fillId="0" borderId="0" xfId="0" applyAlignment="1">
      <alignment horizontal="right"/>
    </xf>
    <xf numFmtId="0" fontId="0" fillId="0" borderId="26" xfId="0" applyBorder="1"/>
    <xf numFmtId="0" fontId="0" fillId="0" borderId="26" xfId="0" applyBorder="1" applyAlignment="1">
      <alignment horizontal="right"/>
    </xf>
    <xf numFmtId="0" fontId="0" fillId="0" borderId="0" xfId="0" applyAlignment="1">
      <alignment wrapText="1"/>
    </xf>
    <xf numFmtId="0" fontId="1" fillId="0" borderId="27" xfId="0" applyFont="1" applyBorder="1"/>
    <xf numFmtId="0" fontId="1" fillId="0" borderId="23" xfId="0" applyFont="1" applyBorder="1"/>
    <xf numFmtId="0" fontId="1" fillId="0" borderId="0" xfId="0" applyFont="1" applyBorder="1"/>
    <xf numFmtId="1" fontId="1" fillId="0" borderId="12" xfId="0" applyNumberFormat="1" applyFont="1" applyBorder="1" applyProtection="1"/>
    <xf numFmtId="0" fontId="2" fillId="0" borderId="28" xfId="0" quotePrefix="1" applyFont="1" applyBorder="1" applyAlignment="1" applyProtection="1">
      <alignment horizontal="right"/>
    </xf>
    <xf numFmtId="1" fontId="1" fillId="0" borderId="29" xfId="0" applyNumberFormat="1" applyFont="1" applyBorder="1" applyProtection="1"/>
    <xf numFmtId="0" fontId="1" fillId="3" borderId="1" xfId="0" applyFont="1" applyFill="1" applyBorder="1" applyProtection="1"/>
    <xf numFmtId="1" fontId="1" fillId="2" borderId="1" xfId="0" applyNumberFormat="1" applyFont="1" applyFill="1" applyBorder="1" applyProtection="1"/>
    <xf numFmtId="0" fontId="1" fillId="2" borderId="1" xfId="0" applyFont="1" applyFill="1" applyBorder="1" applyProtection="1">
      <protection locked="0"/>
    </xf>
    <xf numFmtId="0" fontId="1" fillId="2" borderId="1" xfId="0" applyFont="1" applyFill="1" applyBorder="1" applyProtection="1"/>
    <xf numFmtId="2" fontId="1" fillId="0" borderId="1" xfId="0" applyNumberFormat="1" applyFont="1" applyBorder="1" applyAlignment="1" applyProtection="1">
      <alignment horizontal="center"/>
    </xf>
    <xf numFmtId="0" fontId="1" fillId="0" borderId="1" xfId="0" applyFont="1" applyBorder="1" applyProtection="1"/>
    <xf numFmtId="1" fontId="1" fillId="3" borderId="1" xfId="0" applyNumberFormat="1" applyFont="1" applyFill="1" applyBorder="1" applyAlignment="1" applyProtection="1">
      <alignment horizontal="center"/>
    </xf>
    <xf numFmtId="2" fontId="1" fillId="3" borderId="9" xfId="0" applyNumberFormat="1" applyFont="1" applyFill="1" applyBorder="1" applyAlignment="1" applyProtection="1">
      <alignment horizontal="center"/>
    </xf>
    <xf numFmtId="0" fontId="1" fillId="3" borderId="9" xfId="0" applyFont="1" applyFill="1" applyBorder="1" applyAlignment="1" applyProtection="1">
      <alignment horizontal="center"/>
    </xf>
    <xf numFmtId="1" fontId="1" fillId="3" borderId="9" xfId="0" applyNumberFormat="1" applyFont="1" applyFill="1" applyBorder="1" applyAlignment="1" applyProtection="1">
      <alignment horizontal="center"/>
    </xf>
    <xf numFmtId="0" fontId="13" fillId="0" borderId="26" xfId="0" applyFont="1" applyBorder="1"/>
    <xf numFmtId="0" fontId="1" fillId="0" borderId="3" xfId="0" applyFont="1" applyFill="1" applyBorder="1" applyAlignment="1" applyProtection="1">
      <alignment horizontal="center"/>
    </xf>
    <xf numFmtId="0" fontId="1" fillId="0" borderId="30" xfId="0" applyFont="1" applyBorder="1" applyProtection="1"/>
    <xf numFmtId="0" fontId="1" fillId="0" borderId="3" xfId="0" applyFont="1" applyFill="1" applyBorder="1" applyAlignment="1" applyProtection="1">
      <alignment horizontal="right"/>
    </xf>
    <xf numFmtId="1" fontId="1" fillId="0" borderId="3" xfId="0" applyNumberFormat="1" applyFont="1" applyBorder="1" applyProtection="1"/>
    <xf numFmtId="0" fontId="1" fillId="0" borderId="31" xfId="0" applyFont="1" applyBorder="1" applyAlignment="1" applyProtection="1">
      <alignment horizontal="center" wrapText="1"/>
    </xf>
    <xf numFmtId="0" fontId="2" fillId="0" borderId="32" xfId="0" quotePrefix="1" applyFont="1" applyBorder="1" applyAlignment="1" applyProtection="1">
      <alignment horizontal="right"/>
    </xf>
    <xf numFmtId="1" fontId="1" fillId="0" borderId="30" xfId="0" applyNumberFormat="1" applyFont="1" applyBorder="1" applyProtection="1"/>
    <xf numFmtId="0" fontId="3" fillId="0" borderId="2" xfId="0" applyFont="1" applyBorder="1" applyAlignment="1" applyProtection="1">
      <alignment horizontal="right"/>
    </xf>
    <xf numFmtId="0" fontId="7" fillId="0" borderId="2" xfId="0" applyFont="1" applyBorder="1" applyAlignment="1" applyProtection="1">
      <alignment horizontal="center"/>
    </xf>
    <xf numFmtId="0" fontId="8" fillId="0" borderId="2" xfId="0" applyFont="1" applyFill="1" applyBorder="1" applyAlignment="1" applyProtection="1">
      <alignment horizontal="center"/>
    </xf>
    <xf numFmtId="1" fontId="8" fillId="2" borderId="2" xfId="0" applyNumberFormat="1" applyFont="1" applyFill="1" applyBorder="1" applyAlignment="1" applyProtection="1">
      <alignment horizontal="center"/>
      <protection locked="0"/>
    </xf>
    <xf numFmtId="0" fontId="8" fillId="2" borderId="2" xfId="0" applyFont="1" applyFill="1" applyBorder="1" applyAlignment="1" applyProtection="1">
      <alignment horizontal="center"/>
      <protection locked="0"/>
    </xf>
    <xf numFmtId="2" fontId="8" fillId="0" borderId="2" xfId="0" applyNumberFormat="1" applyFont="1" applyBorder="1" applyAlignment="1" applyProtection="1">
      <alignment horizontal="center"/>
    </xf>
    <xf numFmtId="1" fontId="8" fillId="3" borderId="2" xfId="0" applyNumberFormat="1" applyFont="1" applyFill="1" applyBorder="1" applyAlignment="1" applyProtection="1">
      <alignment horizontal="center"/>
    </xf>
    <xf numFmtId="2" fontId="8" fillId="3" borderId="2" xfId="0" applyNumberFormat="1" applyFont="1" applyFill="1" applyBorder="1" applyAlignment="1" applyProtection="1">
      <alignment horizontal="center"/>
      <protection hidden="1"/>
    </xf>
    <xf numFmtId="0" fontId="8" fillId="3" borderId="2" xfId="0" applyFont="1" applyFill="1" applyBorder="1" applyAlignment="1" applyProtection="1">
      <alignment horizontal="center"/>
      <protection hidden="1"/>
    </xf>
    <xf numFmtId="1" fontId="1" fillId="2" borderId="2" xfId="0" applyNumberFormat="1" applyFont="1" applyFill="1" applyBorder="1" applyAlignment="1" applyProtection="1">
      <alignment horizontal="center"/>
      <protection locked="0"/>
    </xf>
    <xf numFmtId="1" fontId="1" fillId="0" borderId="2" xfId="0" applyNumberFormat="1" applyFont="1" applyBorder="1" applyAlignment="1" applyProtection="1">
      <alignment horizontal="center"/>
    </xf>
    <xf numFmtId="0" fontId="1" fillId="0" borderId="33" xfId="0" applyFont="1" applyBorder="1" applyProtection="1"/>
    <xf numFmtId="0" fontId="2" fillId="0" borderId="33" xfId="0" quotePrefix="1" applyFont="1" applyBorder="1" applyAlignment="1" applyProtection="1">
      <alignment horizontal="right"/>
    </xf>
    <xf numFmtId="0" fontId="1" fillId="0" borderId="33" xfId="0" applyFont="1" applyBorder="1" applyAlignment="1" applyProtection="1">
      <alignment horizontal="center"/>
      <protection locked="0"/>
    </xf>
    <xf numFmtId="0" fontId="1" fillId="0" borderId="33" xfId="0" applyFont="1" applyBorder="1" applyAlignment="1" applyProtection="1">
      <alignment horizontal="center"/>
    </xf>
    <xf numFmtId="1" fontId="8" fillId="0" borderId="33" xfId="0" applyNumberFormat="1" applyFont="1" applyBorder="1" applyAlignment="1">
      <alignment horizontal="center"/>
    </xf>
    <xf numFmtId="0" fontId="8" fillId="0" borderId="33" xfId="0" applyFont="1" applyBorder="1" applyAlignment="1" applyProtection="1">
      <alignment horizontal="center"/>
      <protection hidden="1"/>
    </xf>
    <xf numFmtId="0" fontId="8" fillId="0" borderId="33" xfId="0" applyFont="1" applyBorder="1" applyAlignment="1">
      <alignment horizontal="center"/>
    </xf>
    <xf numFmtId="1" fontId="1" fillId="0" borderId="33" xfId="0" applyNumberFormat="1" applyFont="1" applyBorder="1" applyAlignment="1" applyProtection="1">
      <alignment horizontal="center"/>
    </xf>
    <xf numFmtId="0" fontId="1" fillId="0" borderId="10" xfId="0" applyFont="1" applyBorder="1" applyProtection="1">
      <protection hidden="1"/>
    </xf>
    <xf numFmtId="0" fontId="1" fillId="0" borderId="34" xfId="0" applyFont="1" applyBorder="1" applyProtection="1"/>
    <xf numFmtId="0" fontId="3" fillId="0" borderId="34" xfId="0" applyFont="1" applyBorder="1" applyAlignment="1" applyProtection="1">
      <alignment horizontal="right"/>
    </xf>
    <xf numFmtId="0" fontId="1" fillId="0" borderId="34" xfId="0" applyFont="1" applyFill="1" applyBorder="1" applyProtection="1"/>
    <xf numFmtId="0" fontId="8" fillId="0" borderId="34" xfId="0" applyFont="1" applyBorder="1" applyAlignment="1" applyProtection="1">
      <alignment horizontal="center" wrapText="1"/>
    </xf>
    <xf numFmtId="0" fontId="1" fillId="0" borderId="34" xfId="0" applyFont="1" applyBorder="1" applyAlignment="1" applyProtection="1">
      <alignment horizontal="center" wrapText="1"/>
    </xf>
    <xf numFmtId="0" fontId="1" fillId="0" borderId="34" xfId="0" applyFont="1" applyBorder="1"/>
    <xf numFmtId="0" fontId="3" fillId="0" borderId="33" xfId="0" applyFont="1" applyBorder="1" applyAlignment="1" applyProtection="1">
      <alignment horizontal="right"/>
    </xf>
    <xf numFmtId="0" fontId="1" fillId="0" borderId="33" xfId="0" applyFont="1" applyFill="1" applyBorder="1" applyProtection="1"/>
    <xf numFmtId="0" fontId="7" fillId="0" borderId="33" xfId="0" applyFont="1" applyBorder="1" applyAlignment="1" applyProtection="1">
      <alignment horizontal="center"/>
    </xf>
    <xf numFmtId="0" fontId="8" fillId="0" borderId="33" xfId="0" applyFont="1" applyFill="1" applyBorder="1" applyAlignment="1" applyProtection="1">
      <alignment horizontal="center"/>
    </xf>
    <xf numFmtId="0" fontId="1" fillId="0" borderId="2" xfId="0" applyFont="1" applyFill="1" applyBorder="1" applyAlignment="1" applyProtection="1">
      <alignment horizontal="center"/>
    </xf>
    <xf numFmtId="0" fontId="8" fillId="2" borderId="3" xfId="0" applyFont="1" applyFill="1" applyBorder="1" applyAlignment="1" applyProtection="1">
      <alignment horizontal="center"/>
    </xf>
    <xf numFmtId="0" fontId="1" fillId="2" borderId="3" xfId="0" applyFont="1" applyFill="1" applyBorder="1" applyAlignment="1" applyProtection="1">
      <alignment horizontal="center"/>
    </xf>
    <xf numFmtId="0" fontId="1" fillId="3" borderId="3" xfId="0" applyFont="1" applyFill="1" applyBorder="1" applyAlignment="1" applyProtection="1">
      <alignment horizontal="center"/>
    </xf>
    <xf numFmtId="0" fontId="9" fillId="0" borderId="0" xfId="0" applyFont="1" applyAlignment="1">
      <alignment horizontal="left" wrapText="1"/>
    </xf>
    <xf numFmtId="0" fontId="5" fillId="0" borderId="0" xfId="0" applyFont="1" applyAlignment="1">
      <alignment horizontal="left" wrapText="1"/>
    </xf>
    <xf numFmtId="0" fontId="8" fillId="0" borderId="3" xfId="0" applyFont="1" applyFill="1" applyBorder="1" applyAlignment="1" applyProtection="1">
      <alignment horizont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12" fillId="0" borderId="2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tabSelected="1" zoomScale="85" zoomScaleNormal="85" workbookViewId="0">
      <selection activeCell="P5" sqref="P5"/>
    </sheetView>
  </sheetViews>
  <sheetFormatPr defaultColWidth="9.140625" defaultRowHeight="15" x14ac:dyDescent="0.2"/>
  <cols>
    <col min="1" max="1" width="1.140625" style="1" customWidth="1"/>
    <col min="2" max="2" width="44.7109375" style="2" customWidth="1"/>
    <col min="3" max="5" width="12.42578125" style="1" customWidth="1"/>
    <col min="6" max="6" width="8.7109375" style="1" customWidth="1"/>
    <col min="7" max="7" width="12.42578125" style="1" customWidth="1"/>
    <col min="8" max="8" width="10.140625" style="1" hidden="1" customWidth="1"/>
    <col min="9" max="9" width="13.42578125" style="1" customWidth="1"/>
    <col min="10" max="12" width="13.42578125" style="1" hidden="1" customWidth="1"/>
    <col min="13" max="13" width="12.28515625" style="1" customWidth="1"/>
    <col min="14" max="14" width="13.140625" style="1" customWidth="1"/>
    <col min="15" max="15" width="12" style="1" bestFit="1" customWidth="1"/>
    <col min="16" max="16" width="16.7109375" style="1" customWidth="1"/>
    <col min="17" max="16384" width="9.140625" style="1"/>
  </cols>
  <sheetData>
    <row r="2" spans="1:15" ht="98.25" customHeight="1" x14ac:dyDescent="0.3">
      <c r="B2" s="169" t="s">
        <v>17</v>
      </c>
      <c r="C2" s="170"/>
      <c r="D2" s="170"/>
      <c r="E2" s="170"/>
      <c r="F2" s="170"/>
      <c r="G2" s="170"/>
      <c r="H2" s="170"/>
      <c r="I2" s="170"/>
      <c r="J2" s="170"/>
      <c r="K2" s="170"/>
      <c r="L2" s="170"/>
      <c r="M2" s="170"/>
      <c r="N2" s="170"/>
      <c r="O2" s="170"/>
    </row>
    <row r="3" spans="1:15" x14ac:dyDescent="0.2">
      <c r="A3" s="3"/>
      <c r="B3" s="4"/>
      <c r="C3" s="30"/>
      <c r="D3" s="30" t="s">
        <v>67</v>
      </c>
      <c r="E3" s="30"/>
      <c r="F3" s="3"/>
      <c r="G3" s="3"/>
      <c r="H3" s="3"/>
      <c r="I3" s="30" t="s">
        <v>68</v>
      </c>
      <c r="J3" s="3"/>
      <c r="K3" s="3"/>
      <c r="L3" s="3"/>
      <c r="M3" s="3"/>
      <c r="N3" s="30" t="s">
        <v>18</v>
      </c>
      <c r="O3" s="30" t="s">
        <v>19</v>
      </c>
    </row>
    <row r="4" spans="1:15" ht="15.75" thickBot="1" x14ac:dyDescent="0.25">
      <c r="A4" s="3"/>
      <c r="B4" s="5" t="s">
        <v>8</v>
      </c>
      <c r="C4" s="166" t="s">
        <v>28</v>
      </c>
      <c r="D4" s="167"/>
      <c r="E4" s="41"/>
      <c r="F4" s="6"/>
      <c r="G4" s="6"/>
      <c r="H4" s="6"/>
      <c r="I4" s="168" t="s">
        <v>9</v>
      </c>
      <c r="J4" s="168"/>
      <c r="K4" s="168"/>
      <c r="L4" s="168"/>
      <c r="M4" s="168"/>
      <c r="N4" s="168"/>
      <c r="O4" s="168"/>
    </row>
    <row r="5" spans="1:15" ht="66" customHeight="1" thickTop="1" thickBot="1" x14ac:dyDescent="0.3">
      <c r="A5" s="3"/>
      <c r="B5" s="62" t="s">
        <v>1</v>
      </c>
      <c r="C5" s="63">
        <f>C6+C22</f>
        <v>0</v>
      </c>
      <c r="D5" s="66" t="s">
        <v>26</v>
      </c>
      <c r="E5" s="66" t="s">
        <v>27</v>
      </c>
      <c r="F5" s="27" t="s">
        <v>14</v>
      </c>
      <c r="H5" s="65"/>
      <c r="I5" s="66" t="s">
        <v>22</v>
      </c>
      <c r="J5" s="64"/>
      <c r="K5" s="64"/>
      <c r="L5" s="64"/>
      <c r="M5" s="27" t="s">
        <v>15</v>
      </c>
      <c r="N5" s="67" t="s">
        <v>25</v>
      </c>
      <c r="O5" s="67" t="s">
        <v>21</v>
      </c>
    </row>
    <row r="6" spans="1:15" ht="24.75" customHeight="1" thickBot="1" x14ac:dyDescent="0.3">
      <c r="A6" s="3"/>
      <c r="B6" s="10" t="s">
        <v>0</v>
      </c>
      <c r="C6" s="60">
        <f>C8+C9+C10+C11+C14+C15+ C17+C18</f>
        <v>0</v>
      </c>
      <c r="D6" s="11"/>
      <c r="E6" s="11"/>
      <c r="F6" s="11"/>
      <c r="G6" s="29"/>
      <c r="H6" s="11"/>
      <c r="I6" s="69">
        <f>IF(C6&gt;5000,"294",J6)</f>
        <v>0</v>
      </c>
      <c r="J6" s="26">
        <f>IF(C6&gt;4000,"289",IF(C6&gt;3000,"287",IF(C6&gt;2000,"284",IF(C6&gt;1000,"278",IF(C6&gt;800,"258",IF(C6&gt;700,"249",IF(C6&gt;600,"243",IF(C6&gt;450,"235",K6))))))))</f>
        <v>0</v>
      </c>
      <c r="K6" s="26">
        <f>IF(C6&gt;350,"218",IF(C6&gt;250,"201",IF(C6&gt;174,"174",IF(C6&gt;150,C6,IF(C6&gt;129,"129",IF(C6&gt;100,C6,IF(C6&gt;95,"95",IF(C6&lt;96,C6," "))))))))</f>
        <v>0</v>
      </c>
      <c r="L6" s="11"/>
      <c r="M6" s="9"/>
      <c r="N6" s="11"/>
      <c r="O6" s="11"/>
    </row>
    <row r="7" spans="1:15" ht="24.75" customHeight="1" thickBot="1" x14ac:dyDescent="0.3">
      <c r="A7" s="3"/>
      <c r="B7" s="68" t="s">
        <v>2</v>
      </c>
      <c r="C7" s="19"/>
      <c r="D7" s="19"/>
      <c r="E7" s="19"/>
      <c r="F7" s="19"/>
      <c r="G7" s="17" t="s">
        <v>6</v>
      </c>
      <c r="H7" s="19"/>
      <c r="I7" s="19"/>
      <c r="J7" s="19"/>
      <c r="K7" s="19"/>
      <c r="L7" s="19"/>
      <c r="M7" s="28"/>
      <c r="N7" s="19"/>
      <c r="O7" s="19"/>
    </row>
    <row r="8" spans="1:15" ht="20.25" customHeight="1" x14ac:dyDescent="0.2">
      <c r="A8" s="3"/>
      <c r="B8" s="33" t="s">
        <v>3</v>
      </c>
      <c r="C8" s="36"/>
      <c r="D8" s="38"/>
      <c r="E8" s="37"/>
      <c r="F8" s="7"/>
      <c r="G8" s="24" t="str">
        <f>IF(C6&gt;0,C8/$C$6," ")</f>
        <v xml:space="preserve"> </v>
      </c>
      <c r="H8" s="7"/>
      <c r="I8" s="45">
        <f>ROUNDUP(J8,0)</f>
        <v>0</v>
      </c>
      <c r="J8" s="46">
        <f>IF(C8&gt;0,$I$6*G8,0)</f>
        <v>0</v>
      </c>
      <c r="K8" s="36"/>
      <c r="L8" s="36">
        <f>IF(C8&gt;1,C8/I8,C8)</f>
        <v>0</v>
      </c>
      <c r="M8" s="93" t="s">
        <v>29</v>
      </c>
      <c r="N8" s="36"/>
      <c r="O8" s="45">
        <f>ROUND(L8,0)</f>
        <v>0</v>
      </c>
    </row>
    <row r="9" spans="1:15" ht="20.25" customHeight="1" x14ac:dyDescent="0.2">
      <c r="A9" s="3"/>
      <c r="B9" s="33" t="s">
        <v>30</v>
      </c>
      <c r="C9" s="36">
        <f>D9*E9*F9</f>
        <v>0</v>
      </c>
      <c r="D9" s="91"/>
      <c r="E9" s="37"/>
      <c r="F9" s="37"/>
      <c r="G9" s="24" t="str">
        <f>IF(C6&gt;0,C9/$C$6," ")</f>
        <v xml:space="preserve"> </v>
      </c>
      <c r="H9" s="7"/>
      <c r="I9" s="45">
        <f>ROUNDUP(J9,0)</f>
        <v>0</v>
      </c>
      <c r="J9" s="59">
        <f>IF(C9&gt;0,$I$6*G9,0)</f>
        <v>0</v>
      </c>
      <c r="K9" s="59" t="str">
        <f t="shared" ref="K9" si="0">IF(C9&gt;0,I9/D9,"0")</f>
        <v>0</v>
      </c>
      <c r="L9" s="59" t="e">
        <f>IF(N9&gt;1,E9/N9/F9,N9)</f>
        <v>#DIV/0!</v>
      </c>
      <c r="M9" s="52">
        <f>F9</f>
        <v>0</v>
      </c>
      <c r="N9" s="56" t="e">
        <f>ROUNDUP(K9,0)/F9</f>
        <v>#DIV/0!</v>
      </c>
      <c r="O9" s="56" t="e">
        <f>ROUND(N9,0)</f>
        <v>#DIV/0!</v>
      </c>
    </row>
    <row r="10" spans="1:15" ht="20.25" customHeight="1" x14ac:dyDescent="0.2">
      <c r="A10" s="3"/>
      <c r="B10" s="33" t="s">
        <v>10</v>
      </c>
      <c r="C10" s="36">
        <f>D10*E10*F10</f>
        <v>0</v>
      </c>
      <c r="D10" s="91"/>
      <c r="E10" s="37"/>
      <c r="F10" s="37"/>
      <c r="G10" s="24" t="str">
        <f>IF(C6&gt;0,C10/$C$6," ")</f>
        <v xml:space="preserve"> </v>
      </c>
      <c r="H10" s="7"/>
      <c r="I10" s="45">
        <f>ROUNDUP(J10,0)</f>
        <v>0</v>
      </c>
      <c r="J10" s="59">
        <f>IF(C10&gt;0,$I$6*G10,0)</f>
        <v>0</v>
      </c>
      <c r="K10" s="59" t="str">
        <f t="shared" ref="K10" si="1">IF(C10&gt;0,I10/D10,"0")</f>
        <v>0</v>
      </c>
      <c r="L10" s="59" t="e">
        <f>IF(N10&gt;1,E10/N10/F10,N10)</f>
        <v>#DIV/0!</v>
      </c>
      <c r="M10" s="52">
        <f>F10</f>
        <v>0</v>
      </c>
      <c r="N10" s="56" t="e">
        <f>ROUNDUP(K10,0)/F10</f>
        <v>#DIV/0!</v>
      </c>
      <c r="O10" s="56" t="e">
        <f>ROUND(N10,0)</f>
        <v>#DIV/0!</v>
      </c>
    </row>
    <row r="11" spans="1:15" ht="20.25" customHeight="1" x14ac:dyDescent="0.2">
      <c r="A11" s="3"/>
      <c r="B11" s="33" t="s">
        <v>10</v>
      </c>
      <c r="C11" s="36">
        <f>D11*E11*F11</f>
        <v>0</v>
      </c>
      <c r="D11" s="91"/>
      <c r="E11" s="37"/>
      <c r="F11" s="37"/>
      <c r="G11" s="24" t="str">
        <f>IF(C6&gt;0,C11/$C$6," ")</f>
        <v xml:space="preserve"> </v>
      </c>
      <c r="H11" s="7"/>
      <c r="I11" s="45">
        <f>ROUNDUP(J11,0)</f>
        <v>0</v>
      </c>
      <c r="J11" s="59">
        <f>IF(C11&gt;0,$I$6*G11,0)</f>
        <v>0</v>
      </c>
      <c r="K11" s="59" t="str">
        <f t="shared" ref="K11" si="2">IF(C11&gt;0,I11/D11,"0")</f>
        <v>0</v>
      </c>
      <c r="L11" s="59" t="e">
        <f>IF(N11&gt;1,E11/N11/F11,N11)</f>
        <v>#DIV/0!</v>
      </c>
      <c r="M11" s="52">
        <f>F11</f>
        <v>0</v>
      </c>
      <c r="N11" s="56" t="e">
        <f>ROUNDUP(K11,0)/F11</f>
        <v>#DIV/0!</v>
      </c>
      <c r="O11" s="56" t="e">
        <f>ROUND(N11,0)</f>
        <v>#DIV/0!</v>
      </c>
    </row>
    <row r="12" spans="1:15" ht="5.25" customHeight="1" x14ac:dyDescent="0.2">
      <c r="A12" s="3"/>
      <c r="B12" s="34"/>
      <c r="C12" s="7"/>
      <c r="D12" s="31"/>
      <c r="E12" s="7"/>
      <c r="F12" s="7"/>
      <c r="G12" s="23"/>
      <c r="H12" s="7"/>
      <c r="I12" s="23"/>
      <c r="J12" s="23"/>
      <c r="K12" s="7"/>
      <c r="L12" s="7"/>
      <c r="M12" s="23"/>
      <c r="N12" s="12"/>
      <c r="O12" s="12"/>
    </row>
    <row r="13" spans="1:15" ht="24.75" customHeight="1" x14ac:dyDescent="0.25">
      <c r="A13" s="3"/>
      <c r="B13" s="32" t="s">
        <v>4</v>
      </c>
      <c r="C13" s="7"/>
      <c r="D13" s="31"/>
      <c r="E13" s="7"/>
      <c r="F13" s="7"/>
      <c r="G13" s="23"/>
      <c r="H13" s="7"/>
      <c r="I13" s="23"/>
      <c r="J13" s="23"/>
      <c r="K13" s="7"/>
      <c r="L13" s="7"/>
      <c r="M13" s="23"/>
      <c r="N13" s="13"/>
      <c r="O13" s="13"/>
    </row>
    <row r="14" spans="1:15" ht="24.75" customHeight="1" x14ac:dyDescent="0.2">
      <c r="A14" s="3"/>
      <c r="B14" s="33" t="s">
        <v>3</v>
      </c>
      <c r="C14" s="36">
        <f>E14</f>
        <v>0</v>
      </c>
      <c r="D14" s="38"/>
      <c r="E14" s="37"/>
      <c r="F14" s="7"/>
      <c r="G14" s="92" t="str">
        <f>IF(C6&gt;0,C14/$C$6," ")</f>
        <v xml:space="preserve"> </v>
      </c>
      <c r="H14" s="7"/>
      <c r="I14" s="45">
        <f>ROUNDUP(J14,0)</f>
        <v>0</v>
      </c>
      <c r="J14" s="46">
        <f>IF(C14&gt;0,$I$6*G14,0)</f>
        <v>0</v>
      </c>
      <c r="K14" s="36"/>
      <c r="L14" s="36">
        <f>IF(C14&gt;1,C14/I14,C14)</f>
        <v>0</v>
      </c>
      <c r="M14" s="93" t="s">
        <v>29</v>
      </c>
      <c r="N14" s="36"/>
      <c r="O14" s="45">
        <f>ROUND(L14,0)</f>
        <v>0</v>
      </c>
    </row>
    <row r="15" spans="1:15" ht="20.65" customHeight="1" thickBot="1" x14ac:dyDescent="0.25">
      <c r="A15" s="3"/>
      <c r="B15" s="33" t="s">
        <v>10</v>
      </c>
      <c r="C15" s="36">
        <f>D15*E15*F15</f>
        <v>0</v>
      </c>
      <c r="D15" s="91"/>
      <c r="E15" s="37"/>
      <c r="F15" s="37"/>
      <c r="G15" s="24" t="str">
        <f>IF(C6&gt;0,C15/$C$6," ")</f>
        <v xml:space="preserve"> </v>
      </c>
      <c r="H15" s="7"/>
      <c r="I15" s="45">
        <f>ROUNDUP(J15,0)</f>
        <v>0</v>
      </c>
      <c r="J15" s="59">
        <f>IF(C15&gt;0,$I$6*G15,0)</f>
        <v>0</v>
      </c>
      <c r="K15" s="59" t="str">
        <f t="shared" ref="K15" si="3">IF(C15&gt;0,I15/D15,"0")</f>
        <v>0</v>
      </c>
      <c r="L15" s="59" t="e">
        <f>IF(N15&gt;1,E15/N15/F15,N15)</f>
        <v>#DIV/0!</v>
      </c>
      <c r="M15" s="52">
        <f>F15</f>
        <v>0</v>
      </c>
      <c r="N15" s="56" t="e">
        <f>ROUNDUP(K15,0)/F15</f>
        <v>#DIV/0!</v>
      </c>
      <c r="O15" s="56" t="e">
        <f>ROUND(N15,0)</f>
        <v>#DIV/0!</v>
      </c>
    </row>
    <row r="16" spans="1:15" ht="21" customHeight="1" thickBot="1" x14ac:dyDescent="0.25">
      <c r="A16" s="3"/>
      <c r="B16" s="35"/>
      <c r="C16" s="9"/>
      <c r="D16" s="40"/>
      <c r="E16" s="9"/>
      <c r="F16" s="9"/>
      <c r="G16" s="25"/>
      <c r="H16" s="9"/>
      <c r="I16" s="25"/>
      <c r="J16" s="25"/>
      <c r="K16" s="9"/>
      <c r="L16" s="9"/>
      <c r="M16" s="25"/>
      <c r="N16" s="14"/>
      <c r="O16" s="14"/>
    </row>
    <row r="17" spans="1:15" ht="21" customHeight="1" thickBot="1" x14ac:dyDescent="0.3">
      <c r="A17" s="3"/>
      <c r="B17" s="35" t="s">
        <v>31</v>
      </c>
      <c r="C17" s="36">
        <f>E17</f>
        <v>0</v>
      </c>
      <c r="D17" s="38"/>
      <c r="E17" s="37"/>
      <c r="F17" s="7"/>
      <c r="G17" s="24" t="str">
        <f>IF(C6&gt;0,C17/$C$6," ")</f>
        <v xml:space="preserve"> </v>
      </c>
      <c r="H17" s="7"/>
      <c r="I17" s="45">
        <f>ROUNDUP(J17,0)</f>
        <v>0</v>
      </c>
      <c r="J17" s="46">
        <f>IF(C17&gt;0,$I$6*G17,0)</f>
        <v>0</v>
      </c>
      <c r="K17" s="36"/>
      <c r="L17" s="36">
        <f>IF(C17&gt;1,C17/I17,C17)</f>
        <v>0</v>
      </c>
      <c r="M17" s="93" t="s">
        <v>29</v>
      </c>
      <c r="N17" s="36"/>
      <c r="O17" s="45">
        <f>ROUND(L17,0)</f>
        <v>0</v>
      </c>
    </row>
    <row r="18" spans="1:15" ht="21" customHeight="1" thickBot="1" x14ac:dyDescent="0.3">
      <c r="A18" s="3"/>
      <c r="B18" s="35" t="s">
        <v>32</v>
      </c>
      <c r="C18" s="117">
        <f>D18*E18*F18</f>
        <v>0</v>
      </c>
      <c r="D18" s="118"/>
      <c r="E18" s="119"/>
      <c r="F18" s="120"/>
      <c r="G18" s="121" t="str">
        <f>IF(C6&gt;0,C18/$C$6," ")</f>
        <v xml:space="preserve"> </v>
      </c>
      <c r="H18" s="122"/>
      <c r="I18" s="123">
        <f>ROUNDUP(J18,0)</f>
        <v>0</v>
      </c>
      <c r="J18" s="124">
        <f>IF(C18&gt;0,$I$6*G18,0)</f>
        <v>0</v>
      </c>
      <c r="K18" s="124" t="str">
        <f t="shared" ref="K18" si="4">IF(C18&gt;0,I18/D18,"0")</f>
        <v>0</v>
      </c>
      <c r="L18" s="124" t="e">
        <f>IF(N18&gt;1,E18/N18/F18,N18)</f>
        <v>#DIV/0!</v>
      </c>
      <c r="M18" s="125">
        <f>F18</f>
        <v>0</v>
      </c>
      <c r="N18" s="126" t="e">
        <f>ROUNDUP(K18,0)/F18</f>
        <v>#DIV/0!</v>
      </c>
      <c r="O18" s="126" t="e">
        <f>ROUND(N18,0)</f>
        <v>#DIV/0!</v>
      </c>
    </row>
    <row r="19" spans="1:15" ht="19.899999999999999" customHeight="1" thickBot="1" x14ac:dyDescent="0.25">
      <c r="A19" s="3"/>
      <c r="B19" s="115"/>
      <c r="C19" s="20"/>
      <c r="D19" s="20"/>
      <c r="E19" s="20"/>
      <c r="F19" s="20"/>
      <c r="G19" s="20"/>
      <c r="H19" s="20"/>
      <c r="I19" s="114">
        <f>SUM(I8:I18)</f>
        <v>0</v>
      </c>
      <c r="J19" s="20"/>
      <c r="K19" s="20"/>
      <c r="L19" s="20"/>
      <c r="M19" s="20"/>
      <c r="N19" s="116"/>
      <c r="O19" s="116"/>
    </row>
    <row r="20" spans="1:15" ht="10.9" customHeight="1" thickBot="1" x14ac:dyDescent="0.25">
      <c r="A20" s="3"/>
      <c r="B20" s="71"/>
      <c r="C20" s="16"/>
      <c r="D20" s="72"/>
      <c r="E20" s="72"/>
      <c r="F20" s="72"/>
      <c r="G20" s="72"/>
      <c r="H20" s="72"/>
      <c r="I20" s="16"/>
      <c r="J20" s="16"/>
      <c r="K20" s="72"/>
      <c r="L20" s="72"/>
      <c r="M20" s="72"/>
      <c r="N20" s="73"/>
      <c r="O20" s="73"/>
    </row>
    <row r="21" spans="1:15" ht="70.900000000000006" customHeight="1" thickBot="1" x14ac:dyDescent="0.25">
      <c r="A21" s="3"/>
      <c r="B21" s="8"/>
      <c r="C21" s="9"/>
      <c r="D21" s="27" t="s">
        <v>7</v>
      </c>
      <c r="E21" s="61" t="s">
        <v>13</v>
      </c>
      <c r="F21" s="27" t="s">
        <v>14</v>
      </c>
      <c r="G21" s="9"/>
      <c r="H21" s="9"/>
      <c r="I21" s="74" t="s">
        <v>22</v>
      </c>
      <c r="J21" s="9"/>
      <c r="K21" s="9"/>
      <c r="L21" s="9"/>
      <c r="M21" s="27" t="s">
        <v>15</v>
      </c>
      <c r="N21" s="51" t="s">
        <v>16</v>
      </c>
      <c r="O21" s="53" t="s">
        <v>21</v>
      </c>
    </row>
    <row r="22" spans="1:15" ht="24.75" customHeight="1" thickBot="1" x14ac:dyDescent="0.3">
      <c r="A22" s="3"/>
      <c r="B22" s="10" t="s">
        <v>5</v>
      </c>
      <c r="C22" s="60">
        <f>C24+C25+C26+C27+C29+C30+C31+C32</f>
        <v>0</v>
      </c>
      <c r="D22" s="11"/>
      <c r="E22" s="11"/>
      <c r="F22" s="26"/>
      <c r="G22" s="11"/>
      <c r="H22" s="11"/>
      <c r="I22" s="75">
        <f>IF(C22&gt;5000,"294",J22)</f>
        <v>0</v>
      </c>
      <c r="J22" s="26">
        <f>IF(C22&gt;4000,"289",IF(C22&gt;3000,"287",IF(C22&gt;2000,"284",IF(C22&gt;1000,"278",IF(C22&gt;800,"258",IF(C22&gt;700,"249",IF(C22&gt;600,"243",IF(C22&gt;450,"235",K22))))))))</f>
        <v>0</v>
      </c>
      <c r="K22" s="26">
        <f>IF(C22&gt;350,"218",IF(C22&gt;250,"201",IF(C22&gt;174,"174",IF(C22&gt;150,C22,IF(C22&gt;129,"129",IF(C22&gt;100,C22,IF(C22&gt;95,"95",IF(C22&lt;96,C22," "))))))))</f>
        <v>0</v>
      </c>
      <c r="L22" s="11"/>
      <c r="M22" s="11"/>
      <c r="N22" s="15"/>
      <c r="O22" s="15"/>
    </row>
    <row r="23" spans="1:15" ht="20.45" customHeight="1" x14ac:dyDescent="0.25">
      <c r="A23" s="3"/>
      <c r="B23" s="76" t="s">
        <v>23</v>
      </c>
      <c r="C23" s="77"/>
      <c r="D23" s="78"/>
      <c r="E23" s="78"/>
      <c r="F23" s="78"/>
      <c r="G23" s="79" t="s">
        <v>6</v>
      </c>
      <c r="H23" s="79"/>
      <c r="I23" s="80"/>
      <c r="J23" s="79"/>
      <c r="K23" s="79"/>
      <c r="L23" s="79"/>
      <c r="M23" s="78"/>
      <c r="N23" s="78"/>
      <c r="O23" s="78"/>
    </row>
    <row r="24" spans="1:15" ht="30" x14ac:dyDescent="0.2">
      <c r="A24" s="3"/>
      <c r="B24" s="55" t="s">
        <v>11</v>
      </c>
      <c r="C24" s="36">
        <f>D24*E24*F24</f>
        <v>0</v>
      </c>
      <c r="D24" s="91"/>
      <c r="E24" s="57"/>
      <c r="F24" s="57"/>
      <c r="G24" s="58" t="str">
        <f>IF(C22&gt;0,C24/$C$22," ")</f>
        <v xml:space="preserve"> </v>
      </c>
      <c r="H24" s="84"/>
      <c r="I24" s="85">
        <f>ROUNDUP(J24,0)</f>
        <v>0</v>
      </c>
      <c r="J24" s="59">
        <f>IF(C24&gt;0,$I$22*G24,0)</f>
        <v>0</v>
      </c>
      <c r="K24" s="59" t="str">
        <f t="shared" ref="K24:K27" si="5">IF(C24&gt;0,I24/D24,"0")</f>
        <v>0</v>
      </c>
      <c r="L24" s="59" t="e">
        <f>IF(N24&gt;1,E24/N24/F24,N24)</f>
        <v>#DIV/0!</v>
      </c>
      <c r="M24" s="52">
        <f>F24</f>
        <v>0</v>
      </c>
      <c r="N24" s="56" t="e">
        <f>ROUNDUP(K24,0)/F24</f>
        <v>#DIV/0!</v>
      </c>
      <c r="O24" s="56" t="e">
        <f>ROUND(N24,0)</f>
        <v>#DIV/0!</v>
      </c>
    </row>
    <row r="25" spans="1:15" ht="30" x14ac:dyDescent="0.2">
      <c r="A25" s="3"/>
      <c r="B25" s="49" t="s">
        <v>11</v>
      </c>
      <c r="C25" s="36">
        <f t="shared" ref="C25:C32" si="6">D25*E25*F25</f>
        <v>0</v>
      </c>
      <c r="D25" s="91"/>
      <c r="E25" s="43"/>
      <c r="F25" s="43"/>
      <c r="G25" s="24" t="str">
        <f>IF(C22&gt;0,C25/$C$22," ")</f>
        <v xml:space="preserve"> </v>
      </c>
      <c r="H25" s="86"/>
      <c r="I25" s="87">
        <f t="shared" ref="I25:I31" si="7">ROUNDUP(J25,0)</f>
        <v>0</v>
      </c>
      <c r="J25" s="46">
        <f>IF(C25&gt;0,$I$22*G25,0)</f>
        <v>0</v>
      </c>
      <c r="K25" s="46" t="str">
        <f t="shared" si="5"/>
        <v>0</v>
      </c>
      <c r="L25" s="46" t="e">
        <f t="shared" ref="L25:L32" si="8">IF(N25&gt;1,E25/N25/F25,N25)</f>
        <v>#DIV/0!</v>
      </c>
      <c r="M25" s="48">
        <f>F25</f>
        <v>0</v>
      </c>
      <c r="N25" s="56" t="e">
        <f>ROUNDUP(K25,0)/F25</f>
        <v>#DIV/0!</v>
      </c>
      <c r="O25" s="56" t="e">
        <f t="shared" ref="O25:O32" si="9">ROUND(N25,0)</f>
        <v>#DIV/0!</v>
      </c>
    </row>
    <row r="26" spans="1:15" ht="30" x14ac:dyDescent="0.2">
      <c r="A26" s="3"/>
      <c r="B26" s="49" t="s">
        <v>11</v>
      </c>
      <c r="C26" s="36">
        <f t="shared" si="6"/>
        <v>0</v>
      </c>
      <c r="D26" s="91"/>
      <c r="E26" s="43"/>
      <c r="F26" s="43"/>
      <c r="G26" s="24" t="str">
        <f>IF(C22&gt;0,C26/$C$22," ")</f>
        <v xml:space="preserve"> </v>
      </c>
      <c r="H26" s="86"/>
      <c r="I26" s="87">
        <f t="shared" si="7"/>
        <v>0</v>
      </c>
      <c r="J26" s="46">
        <f>IF(C26&gt;0,$I$22*G26,0)</f>
        <v>0</v>
      </c>
      <c r="K26" s="46" t="str">
        <f t="shared" si="5"/>
        <v>0</v>
      </c>
      <c r="L26" s="46" t="e">
        <f>IF(N26&gt;1,E26/N26/F26,N26)</f>
        <v>#DIV/0!</v>
      </c>
      <c r="M26" s="48">
        <f t="shared" ref="M26:M27" si="10">F26</f>
        <v>0</v>
      </c>
      <c r="N26" s="56" t="e">
        <f t="shared" ref="N26:N27" si="11">ROUNDUP(K26,0)/F26</f>
        <v>#DIV/0!</v>
      </c>
      <c r="O26" s="56" t="e">
        <f t="shared" si="9"/>
        <v>#DIV/0!</v>
      </c>
    </row>
    <row r="27" spans="1:15" ht="30" x14ac:dyDescent="0.2">
      <c r="A27" s="3"/>
      <c r="B27" s="49" t="s">
        <v>11</v>
      </c>
      <c r="C27" s="36">
        <f t="shared" si="6"/>
        <v>0</v>
      </c>
      <c r="D27" s="91"/>
      <c r="E27" s="43"/>
      <c r="F27" s="43"/>
      <c r="G27" s="24" t="str">
        <f>IF(C22&gt;0,C27/$C$22," ")</f>
        <v xml:space="preserve"> </v>
      </c>
      <c r="H27" s="86"/>
      <c r="I27" s="87">
        <f t="shared" si="7"/>
        <v>0</v>
      </c>
      <c r="J27" s="46">
        <f>IF(C27&gt;0,$I$22*G27,0)</f>
        <v>0</v>
      </c>
      <c r="K27" s="46" t="str">
        <f t="shared" si="5"/>
        <v>0</v>
      </c>
      <c r="L27" s="46" t="e">
        <f t="shared" si="8"/>
        <v>#DIV/0!</v>
      </c>
      <c r="M27" s="48">
        <f t="shared" si="10"/>
        <v>0</v>
      </c>
      <c r="N27" s="56" t="e">
        <f t="shared" si="11"/>
        <v>#DIV/0!</v>
      </c>
      <c r="O27" s="56" t="e">
        <f t="shared" si="9"/>
        <v>#DIV/0!</v>
      </c>
    </row>
    <row r="28" spans="1:15" ht="19.899999999999999" customHeight="1" x14ac:dyDescent="0.25">
      <c r="A28" s="3"/>
      <c r="B28" s="70" t="s">
        <v>24</v>
      </c>
      <c r="C28" s="39"/>
      <c r="D28" s="44"/>
      <c r="E28" s="82"/>
      <c r="F28" s="54"/>
      <c r="G28" s="83"/>
      <c r="H28" s="88"/>
      <c r="I28" s="89"/>
      <c r="J28" s="83"/>
      <c r="K28" s="83"/>
      <c r="L28" s="83"/>
      <c r="M28" s="54"/>
      <c r="N28" s="44"/>
      <c r="O28" s="44"/>
    </row>
    <row r="29" spans="1:15" ht="30.75" thickBot="1" x14ac:dyDescent="0.25">
      <c r="A29" s="3"/>
      <c r="B29" s="50" t="s">
        <v>12</v>
      </c>
      <c r="C29" s="36">
        <f t="shared" si="6"/>
        <v>0</v>
      </c>
      <c r="D29" s="91"/>
      <c r="E29" s="43"/>
      <c r="F29" s="43"/>
      <c r="G29" s="24" t="str">
        <f>IF(C22&gt;0,C29/$C$22," ")</f>
        <v xml:space="preserve"> </v>
      </c>
      <c r="H29" s="86"/>
      <c r="I29" s="87">
        <f t="shared" si="7"/>
        <v>0</v>
      </c>
      <c r="J29" s="46">
        <f t="shared" ref="J29:J32" si="12">IF(C29&gt;0,$I$22*G29,0)</f>
        <v>0</v>
      </c>
      <c r="K29" s="46" t="str">
        <f t="shared" ref="K29:K32" si="13">IF(C29&gt;0,I29/D29,"0")</f>
        <v>0</v>
      </c>
      <c r="L29" s="46" t="e">
        <f t="shared" si="8"/>
        <v>#DIV/0!</v>
      </c>
      <c r="M29" s="48">
        <f t="shared" ref="M29:M32" si="14">F29</f>
        <v>0</v>
      </c>
      <c r="N29" s="56" t="e">
        <f t="shared" ref="N29:N32" si="15">ROUNDUP(K29,0)/F29</f>
        <v>#DIV/0!</v>
      </c>
      <c r="O29" s="56" t="e">
        <f t="shared" si="9"/>
        <v>#DIV/0!</v>
      </c>
    </row>
    <row r="30" spans="1:15" ht="30.75" thickBot="1" x14ac:dyDescent="0.25">
      <c r="A30" s="3"/>
      <c r="B30" s="50" t="s">
        <v>12</v>
      </c>
      <c r="C30" s="36">
        <f t="shared" si="6"/>
        <v>0</v>
      </c>
      <c r="D30" s="91"/>
      <c r="E30" s="43"/>
      <c r="F30" s="43"/>
      <c r="G30" s="24" t="str">
        <f>IF(C22&gt;0,C30/$C$22," ")</f>
        <v xml:space="preserve"> </v>
      </c>
      <c r="H30" s="86"/>
      <c r="I30" s="87">
        <f t="shared" si="7"/>
        <v>0</v>
      </c>
      <c r="J30" s="46">
        <f t="shared" si="12"/>
        <v>0</v>
      </c>
      <c r="K30" s="46" t="str">
        <f t="shared" si="13"/>
        <v>0</v>
      </c>
      <c r="L30" s="46" t="e">
        <f t="shared" si="8"/>
        <v>#DIV/0!</v>
      </c>
      <c r="M30" s="48">
        <f t="shared" si="14"/>
        <v>0</v>
      </c>
      <c r="N30" s="56" t="e">
        <f t="shared" si="15"/>
        <v>#DIV/0!</v>
      </c>
      <c r="O30" s="56" t="e">
        <f t="shared" si="9"/>
        <v>#DIV/0!</v>
      </c>
    </row>
    <row r="31" spans="1:15" ht="30.75" thickBot="1" x14ac:dyDescent="0.25">
      <c r="A31" s="3"/>
      <c r="B31" s="50" t="s">
        <v>12</v>
      </c>
      <c r="C31" s="36">
        <f t="shared" si="6"/>
        <v>0</v>
      </c>
      <c r="D31" s="91"/>
      <c r="E31" s="43"/>
      <c r="F31" s="43"/>
      <c r="G31" s="24" t="str">
        <f>IF(C22&gt;0,C31/$C$22," ")</f>
        <v xml:space="preserve"> </v>
      </c>
      <c r="H31" s="86"/>
      <c r="I31" s="87">
        <f t="shared" si="7"/>
        <v>0</v>
      </c>
      <c r="J31" s="46">
        <f t="shared" si="12"/>
        <v>0</v>
      </c>
      <c r="K31" s="46" t="str">
        <f t="shared" si="13"/>
        <v>0</v>
      </c>
      <c r="L31" s="46" t="e">
        <f t="shared" si="8"/>
        <v>#DIV/0!</v>
      </c>
      <c r="M31" s="48">
        <f t="shared" si="14"/>
        <v>0</v>
      </c>
      <c r="N31" s="56" t="e">
        <f t="shared" si="15"/>
        <v>#DIV/0!</v>
      </c>
      <c r="O31" s="56" t="e">
        <f t="shared" si="9"/>
        <v>#DIV/0!</v>
      </c>
    </row>
    <row r="32" spans="1:15" ht="30.75" thickBot="1" x14ac:dyDescent="0.25">
      <c r="A32" s="3"/>
      <c r="B32" s="94" t="s">
        <v>12</v>
      </c>
      <c r="C32" s="95">
        <f t="shared" si="6"/>
        <v>0</v>
      </c>
      <c r="D32" s="96"/>
      <c r="E32" s="97"/>
      <c r="F32" s="97"/>
      <c r="G32" s="98" t="str">
        <f>IF(C22&gt;0,C32/$C$22," ")</f>
        <v xml:space="preserve"> </v>
      </c>
      <c r="H32" s="99"/>
      <c r="I32" s="100">
        <f>ROUNDUP(J32,0)</f>
        <v>0</v>
      </c>
      <c r="J32" s="101">
        <f t="shared" si="12"/>
        <v>0</v>
      </c>
      <c r="K32" s="101" t="str">
        <f t="shared" si="13"/>
        <v>0</v>
      </c>
      <c r="L32" s="101" t="e">
        <f t="shared" si="8"/>
        <v>#DIV/0!</v>
      </c>
      <c r="M32" s="102">
        <f t="shared" si="14"/>
        <v>0</v>
      </c>
      <c r="N32" s="103" t="e">
        <f t="shared" si="15"/>
        <v>#DIV/0!</v>
      </c>
      <c r="O32" s="103" t="e">
        <f t="shared" si="9"/>
        <v>#DIV/0!</v>
      </c>
    </row>
    <row r="33" spans="1:15" x14ac:dyDescent="0.2">
      <c r="A33" s="3"/>
      <c r="B33" s="4"/>
      <c r="C33" s="3"/>
      <c r="D33" s="3"/>
      <c r="E33" s="3"/>
      <c r="F33" s="3"/>
      <c r="G33" s="21"/>
      <c r="H33" s="3"/>
      <c r="I33" s="22"/>
      <c r="J33" s="22"/>
      <c r="K33" s="22"/>
      <c r="L33" s="16"/>
      <c r="M33" s="3"/>
      <c r="N33" s="16"/>
      <c r="O33" s="3"/>
    </row>
    <row r="34" spans="1:15" x14ac:dyDescent="0.2">
      <c r="A34" s="3"/>
      <c r="B34" s="4"/>
      <c r="C34" s="3"/>
      <c r="D34" s="3"/>
      <c r="E34" s="3"/>
      <c r="F34" s="3"/>
      <c r="G34" s="3"/>
      <c r="H34" s="3"/>
      <c r="I34" s="3"/>
      <c r="J34" s="3"/>
      <c r="K34" s="3"/>
      <c r="L34" s="3"/>
      <c r="M34" s="3"/>
      <c r="N34" s="3"/>
      <c r="O34" s="3"/>
    </row>
    <row r="35" spans="1:15" x14ac:dyDescent="0.2">
      <c r="N35" s="18"/>
    </row>
  </sheetData>
  <mergeCells count="3">
    <mergeCell ref="C4:D4"/>
    <mergeCell ref="I4:O4"/>
    <mergeCell ref="B2:O2"/>
  </mergeCells>
  <phoneticPr fontId="4" type="noConversion"/>
  <pageMargins left="0.75" right="0.75" top="0.7" bottom="0.6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3" workbookViewId="0">
      <selection activeCell="D8" sqref="D8"/>
    </sheetView>
  </sheetViews>
  <sheetFormatPr defaultColWidth="9.140625" defaultRowHeight="15" x14ac:dyDescent="0.2"/>
  <cols>
    <col min="1" max="1" width="1.140625" style="1" customWidth="1"/>
    <col min="2" max="2" width="44.7109375" style="2" customWidth="1"/>
    <col min="3" max="5" width="12.42578125" style="1" customWidth="1"/>
    <col min="6" max="6" width="8.7109375" style="1" customWidth="1"/>
    <col min="7" max="7" width="12.42578125" style="1" customWidth="1"/>
    <col min="8" max="8" width="10.140625" style="1" hidden="1" customWidth="1"/>
    <col min="9" max="9" width="13.42578125" style="1" customWidth="1"/>
    <col min="10" max="12" width="13.42578125" style="1" hidden="1" customWidth="1"/>
    <col min="13" max="13" width="12.28515625" style="1" customWidth="1"/>
    <col min="14" max="14" width="13.140625" style="1" customWidth="1"/>
    <col min="15" max="15" width="12" style="1" bestFit="1" customWidth="1"/>
    <col min="16" max="16" width="16.7109375" style="1" customWidth="1"/>
    <col min="17" max="16384" width="9.140625" style="1"/>
  </cols>
  <sheetData>
    <row r="2" spans="1:15" ht="98.25" customHeight="1" x14ac:dyDescent="0.3">
      <c r="B2" s="169" t="s">
        <v>17</v>
      </c>
      <c r="C2" s="170"/>
      <c r="D2" s="170"/>
      <c r="E2" s="170"/>
      <c r="F2" s="170"/>
      <c r="G2" s="170"/>
      <c r="H2" s="170"/>
      <c r="I2" s="170"/>
      <c r="J2" s="170"/>
      <c r="K2" s="170"/>
      <c r="L2" s="170"/>
      <c r="M2" s="170"/>
      <c r="N2" s="170"/>
      <c r="O2" s="170"/>
    </row>
    <row r="3" spans="1:15" x14ac:dyDescent="0.2">
      <c r="A3" s="3"/>
      <c r="B3" s="4"/>
      <c r="C3" s="30"/>
      <c r="D3" s="30" t="s">
        <v>67</v>
      </c>
      <c r="E3" s="30"/>
      <c r="F3" s="3"/>
      <c r="G3" s="3"/>
      <c r="H3" s="3"/>
      <c r="I3" s="30" t="s">
        <v>68</v>
      </c>
      <c r="J3" s="3"/>
      <c r="K3" s="3"/>
      <c r="L3" s="3"/>
      <c r="M3" s="3"/>
      <c r="N3" s="30" t="s">
        <v>18</v>
      </c>
      <c r="O3" s="30" t="s">
        <v>19</v>
      </c>
    </row>
    <row r="4" spans="1:15" ht="15.75" thickBot="1" x14ac:dyDescent="0.25">
      <c r="A4" s="3"/>
      <c r="B4" s="5" t="s">
        <v>8</v>
      </c>
      <c r="C4" s="166" t="s">
        <v>28</v>
      </c>
      <c r="D4" s="167"/>
      <c r="E4" s="41"/>
      <c r="F4" s="6"/>
      <c r="G4" s="6"/>
      <c r="H4" s="6"/>
      <c r="I4" s="168" t="s">
        <v>9</v>
      </c>
      <c r="J4" s="168"/>
      <c r="K4" s="168"/>
      <c r="L4" s="168"/>
      <c r="M4" s="168"/>
      <c r="N4" s="168"/>
      <c r="O4" s="168"/>
    </row>
    <row r="5" spans="1:15" ht="66" customHeight="1" thickTop="1" thickBot="1" x14ac:dyDescent="0.3">
      <c r="A5" s="3"/>
      <c r="B5" s="62" t="s">
        <v>1</v>
      </c>
      <c r="C5" s="63">
        <f>C6+C20</f>
        <v>0</v>
      </c>
      <c r="D5" s="66" t="s">
        <v>26</v>
      </c>
      <c r="E5" s="66" t="s">
        <v>27</v>
      </c>
      <c r="F5" s="27" t="s">
        <v>14</v>
      </c>
      <c r="H5" s="65"/>
      <c r="I5" s="66" t="s">
        <v>22</v>
      </c>
      <c r="J5" s="64"/>
      <c r="K5" s="64"/>
      <c r="L5" s="64"/>
      <c r="M5" s="27" t="s">
        <v>15</v>
      </c>
      <c r="N5" s="67" t="s">
        <v>25</v>
      </c>
      <c r="O5" s="67" t="s">
        <v>21</v>
      </c>
    </row>
    <row r="6" spans="1:15" ht="24.75" customHeight="1" thickBot="1" x14ac:dyDescent="0.3">
      <c r="A6" s="3"/>
      <c r="B6" s="10" t="s">
        <v>0</v>
      </c>
      <c r="C6" s="60">
        <f>C8+C9+C12+C13+ C15+C16</f>
        <v>0</v>
      </c>
      <c r="D6" s="11"/>
      <c r="E6" s="11"/>
      <c r="F6" s="11"/>
      <c r="G6" s="29"/>
      <c r="H6" s="11"/>
      <c r="I6" s="69">
        <f>IF(C6&gt;5000,"294",J6)</f>
        <v>0</v>
      </c>
      <c r="J6" s="26">
        <f>IF(C6&gt;4000,"289",IF(C6&gt;3000,"287",IF(C6&gt;2000,"284",IF(C6&gt;1000,"278",IF(C6&gt;800,"258",IF(C6&gt;700,"249",IF(C6&gt;600,"243",IF(C6&gt;450,"235",K6))))))))</f>
        <v>0</v>
      </c>
      <c r="K6" s="26">
        <f>IF(C6&gt;350,"218",IF(C6&gt;250,"201",IF(C6&gt;174,"174",IF(C6&gt;150,C6,IF(C6&gt;129,"129",IF(C6&gt;100,C6,IF(C6&gt;95,"95",IF(C6&lt;96,C6," "))))))))</f>
        <v>0</v>
      </c>
      <c r="L6" s="11"/>
      <c r="M6" s="9"/>
      <c r="N6" s="11"/>
      <c r="O6" s="11"/>
    </row>
    <row r="7" spans="1:15" ht="24.75" customHeight="1" thickBot="1" x14ac:dyDescent="0.3">
      <c r="A7" s="3"/>
      <c r="B7" s="68" t="s">
        <v>2</v>
      </c>
      <c r="C7" s="19"/>
      <c r="D7" s="19"/>
      <c r="E7" s="19"/>
      <c r="F7" s="19"/>
      <c r="G7" s="17" t="s">
        <v>6</v>
      </c>
      <c r="H7" s="19"/>
      <c r="I7" s="19"/>
      <c r="J7" s="19"/>
      <c r="K7" s="19"/>
      <c r="L7" s="19"/>
      <c r="M7" s="28"/>
      <c r="N7" s="19"/>
      <c r="O7" s="19"/>
    </row>
    <row r="8" spans="1:15" ht="20.25" customHeight="1" x14ac:dyDescent="0.2">
      <c r="A8" s="3"/>
      <c r="B8" s="33" t="s">
        <v>3</v>
      </c>
      <c r="C8" s="36">
        <f>E8</f>
        <v>0</v>
      </c>
      <c r="D8" s="38"/>
      <c r="E8" s="37"/>
      <c r="F8" s="7"/>
      <c r="G8" s="24" t="str">
        <f>IF(C6&gt;0,C8/$C$6," ")</f>
        <v xml:space="preserve"> </v>
      </c>
      <c r="H8" s="7"/>
      <c r="I8" s="45">
        <f>ROUNDUP(J8,0)</f>
        <v>0</v>
      </c>
      <c r="J8" s="46">
        <f>IF(C8&gt;0,$I$6*G8,0)</f>
        <v>0</v>
      </c>
      <c r="K8" s="36"/>
      <c r="L8" s="36">
        <f>IF(C8&gt;1,C8/I8,C8)</f>
        <v>0</v>
      </c>
      <c r="M8" s="93" t="s">
        <v>29</v>
      </c>
      <c r="N8" s="36"/>
      <c r="O8" s="45">
        <f>ROUND(L8,0)</f>
        <v>0</v>
      </c>
    </row>
    <row r="9" spans="1:15" ht="20.25" customHeight="1" x14ac:dyDescent="0.2">
      <c r="A9" s="3"/>
      <c r="B9" s="33" t="s">
        <v>30</v>
      </c>
      <c r="C9" s="36">
        <f>D9*E9*F9</f>
        <v>0</v>
      </c>
      <c r="D9" s="91"/>
      <c r="E9" s="37"/>
      <c r="F9" s="37"/>
      <c r="G9" s="24" t="str">
        <f>IF(C6&gt;0,C9/$C$6," ")</f>
        <v xml:space="preserve"> </v>
      </c>
      <c r="H9" s="7"/>
      <c r="I9" s="45">
        <f>ROUNDUP(J9,0)</f>
        <v>0</v>
      </c>
      <c r="J9" s="59">
        <f>IF(C9&gt;0,$I$6*G9,0)</f>
        <v>0</v>
      </c>
      <c r="K9" s="59" t="str">
        <f t="shared" ref="K9" si="0">IF(C9&gt;0,I9/D9,"0")</f>
        <v>0</v>
      </c>
      <c r="L9" s="59" t="e">
        <f>IF(N9&gt;1,E9/N9/F9,N9)</f>
        <v>#DIV/0!</v>
      </c>
      <c r="M9" s="52">
        <f>F9</f>
        <v>0</v>
      </c>
      <c r="N9" s="56" t="e">
        <f>ROUNDUP(K9,0)/F9</f>
        <v>#DIV/0!</v>
      </c>
      <c r="O9" s="56" t="e">
        <f>ROUND(N9,0)</f>
        <v>#DIV/0!</v>
      </c>
    </row>
    <row r="10" spans="1:15" ht="5.25" customHeight="1" x14ac:dyDescent="0.2">
      <c r="A10" s="3"/>
      <c r="B10" s="34"/>
      <c r="C10" s="7"/>
      <c r="D10" s="31"/>
      <c r="E10" s="7"/>
      <c r="F10" s="7"/>
      <c r="G10" s="23"/>
      <c r="H10" s="7"/>
      <c r="I10" s="23"/>
      <c r="J10" s="23"/>
      <c r="K10" s="7"/>
      <c r="L10" s="7"/>
      <c r="M10" s="23"/>
      <c r="N10" s="12"/>
      <c r="O10" s="12"/>
    </row>
    <row r="11" spans="1:15" ht="24.75" customHeight="1" x14ac:dyDescent="0.25">
      <c r="A11" s="3"/>
      <c r="B11" s="32" t="s">
        <v>4</v>
      </c>
      <c r="C11" s="7"/>
      <c r="D11" s="31"/>
      <c r="E11" s="7"/>
      <c r="F11" s="7"/>
      <c r="G11" s="23"/>
      <c r="H11" s="7"/>
      <c r="I11" s="23"/>
      <c r="J11" s="23"/>
      <c r="K11" s="7"/>
      <c r="L11" s="7"/>
      <c r="M11" s="23"/>
      <c r="N11" s="13"/>
      <c r="O11" s="13"/>
    </row>
    <row r="12" spans="1:15" ht="24.75" customHeight="1" x14ac:dyDescent="0.2">
      <c r="A12" s="3"/>
      <c r="B12" s="33" t="s">
        <v>3</v>
      </c>
      <c r="C12" s="36">
        <f>E12</f>
        <v>0</v>
      </c>
      <c r="D12" s="38"/>
      <c r="E12" s="37"/>
      <c r="F12" s="7"/>
      <c r="G12" s="92" t="str">
        <f>IF(C6&gt;0,C12/$C$6," ")</f>
        <v xml:space="preserve"> </v>
      </c>
      <c r="H12" s="7"/>
      <c r="I12" s="45">
        <f>ROUNDUP(J12,0)</f>
        <v>0</v>
      </c>
      <c r="J12" s="46">
        <f>IF(C12&gt;0,$I$6*G12,0)</f>
        <v>0</v>
      </c>
      <c r="K12" s="36"/>
      <c r="L12" s="36">
        <f>IF(C12&gt;1,C12/I12,C12)</f>
        <v>0</v>
      </c>
      <c r="M12" s="93" t="s">
        <v>29</v>
      </c>
      <c r="N12" s="36"/>
      <c r="O12" s="45">
        <f>ROUND(L12,0)</f>
        <v>0</v>
      </c>
    </row>
    <row r="13" spans="1:15" ht="20.65" customHeight="1" thickBot="1" x14ac:dyDescent="0.25">
      <c r="A13" s="3"/>
      <c r="B13" s="33" t="s">
        <v>10</v>
      </c>
      <c r="C13" s="36">
        <f>D13*E13*F13</f>
        <v>0</v>
      </c>
      <c r="D13" s="91"/>
      <c r="E13" s="37"/>
      <c r="F13" s="37"/>
      <c r="G13" s="24" t="str">
        <f>IF(C6&gt;0,C13/$C$6," ")</f>
        <v xml:space="preserve"> </v>
      </c>
      <c r="H13" s="7"/>
      <c r="I13" s="45">
        <f>ROUNDUP(J13,0)</f>
        <v>0</v>
      </c>
      <c r="J13" s="59">
        <f>IF(C13&gt;0,$I$6*G13,0)</f>
        <v>0</v>
      </c>
      <c r="K13" s="59" t="str">
        <f t="shared" ref="K13" si="1">IF(C13&gt;0,I13/D13,"0")</f>
        <v>0</v>
      </c>
      <c r="L13" s="59" t="e">
        <f>IF(N13&gt;1,E13/N13/F13,N13)</f>
        <v>#DIV/0!</v>
      </c>
      <c r="M13" s="52">
        <f>F13</f>
        <v>0</v>
      </c>
      <c r="N13" s="56" t="e">
        <f>ROUNDUP(K13,0)/F13</f>
        <v>#DIV/0!</v>
      </c>
      <c r="O13" s="56" t="e">
        <f>ROUND(N13,0)</f>
        <v>#DIV/0!</v>
      </c>
    </row>
    <row r="14" spans="1:15" ht="21" customHeight="1" thickBot="1" x14ac:dyDescent="0.25">
      <c r="A14" s="3"/>
      <c r="B14" s="35"/>
      <c r="C14" s="9"/>
      <c r="D14" s="40"/>
      <c r="E14" s="9"/>
      <c r="F14" s="9"/>
      <c r="G14" s="25"/>
      <c r="H14" s="9"/>
      <c r="I14" s="25"/>
      <c r="J14" s="25"/>
      <c r="K14" s="9"/>
      <c r="L14" s="9"/>
      <c r="M14" s="25"/>
      <c r="N14" s="14"/>
      <c r="O14" s="14"/>
    </row>
    <row r="15" spans="1:15" ht="21" customHeight="1" thickBot="1" x14ac:dyDescent="0.3">
      <c r="A15" s="3"/>
      <c r="B15" s="35" t="s">
        <v>31</v>
      </c>
      <c r="C15" s="36">
        <f>E15</f>
        <v>0</v>
      </c>
      <c r="D15" s="38"/>
      <c r="E15" s="81"/>
      <c r="F15" s="7"/>
      <c r="G15" s="24" t="str">
        <f>IF(C6&gt;0,C15/$C$6," ")</f>
        <v xml:space="preserve"> </v>
      </c>
      <c r="H15" s="7"/>
      <c r="I15" s="45">
        <f>ROUNDUP(J15,0)</f>
        <v>0</v>
      </c>
      <c r="J15" s="46">
        <f>IF(C15&gt;0,$I$6*G15,0)</f>
        <v>0</v>
      </c>
      <c r="K15" s="36"/>
      <c r="L15" s="36">
        <f>IF(C15&gt;1,C15/I15,C15)</f>
        <v>0</v>
      </c>
      <c r="M15" s="93" t="s">
        <v>29</v>
      </c>
      <c r="N15" s="36"/>
      <c r="O15" s="45">
        <f>ROUND(L15,0)</f>
        <v>0</v>
      </c>
    </row>
    <row r="16" spans="1:15" ht="21" customHeight="1" thickBot="1" x14ac:dyDescent="0.3">
      <c r="A16" s="3"/>
      <c r="B16" s="35" t="s">
        <v>32</v>
      </c>
      <c r="C16" s="36">
        <f>D16*E16*F16</f>
        <v>0</v>
      </c>
      <c r="D16" s="90"/>
      <c r="E16" s="37"/>
      <c r="F16" s="81"/>
      <c r="G16" s="24" t="str">
        <f>IF(C6&gt;0,C16/$C$6," ")</f>
        <v xml:space="preserve"> </v>
      </c>
      <c r="H16" s="7"/>
      <c r="I16" s="45">
        <f>ROUNDUP(J16,0)</f>
        <v>0</v>
      </c>
      <c r="J16" s="59">
        <f>IF(C16&gt;0,$I$6*G16,0)</f>
        <v>0</v>
      </c>
      <c r="K16" s="59" t="str">
        <f t="shared" ref="K16" si="2">IF(C16&gt;0,I16/D16,"0")</f>
        <v>0</v>
      </c>
      <c r="L16" s="59" t="e">
        <f>IF(N16&gt;1,E16/N16/F16,N16)</f>
        <v>#DIV/0!</v>
      </c>
      <c r="M16" s="52">
        <f>F16</f>
        <v>0</v>
      </c>
      <c r="N16" s="56" t="e">
        <f>ROUNDUP(K16,0)/F16</f>
        <v>#DIV/0!</v>
      </c>
      <c r="O16" s="56" t="e">
        <f>ROUND(N16,0)</f>
        <v>#DIV/0!</v>
      </c>
    </row>
    <row r="17" spans="1:15" ht="19.899999999999999" customHeight="1" thickBot="1" x14ac:dyDescent="0.25">
      <c r="A17" s="3"/>
      <c r="B17" s="8"/>
      <c r="C17" s="20"/>
      <c r="D17" s="9"/>
      <c r="E17" s="9"/>
      <c r="F17" s="9"/>
      <c r="G17" s="9"/>
      <c r="H17" s="9"/>
      <c r="I17" s="20"/>
      <c r="J17" s="20"/>
      <c r="K17" s="9"/>
      <c r="L17" s="9"/>
      <c r="M17" s="9"/>
      <c r="N17" s="14"/>
      <c r="O17" s="14"/>
    </row>
    <row r="18" spans="1:15" ht="10.9" customHeight="1" thickBot="1" x14ac:dyDescent="0.25">
      <c r="A18" s="3"/>
      <c r="B18" s="71"/>
      <c r="C18" s="16"/>
      <c r="D18" s="72"/>
      <c r="E18" s="72"/>
      <c r="F18" s="72"/>
      <c r="G18" s="72"/>
      <c r="H18" s="72"/>
      <c r="I18" s="16"/>
      <c r="J18" s="16"/>
      <c r="K18" s="72"/>
      <c r="L18" s="72"/>
      <c r="M18" s="72"/>
      <c r="N18" s="73"/>
      <c r="O18" s="73"/>
    </row>
    <row r="19" spans="1:15" ht="70.900000000000006" customHeight="1" thickBot="1" x14ac:dyDescent="0.25">
      <c r="A19" s="3"/>
      <c r="B19" s="8"/>
      <c r="C19" s="9"/>
      <c r="D19" s="27" t="s">
        <v>7</v>
      </c>
      <c r="E19" s="61" t="s">
        <v>13</v>
      </c>
      <c r="F19" s="27" t="s">
        <v>14</v>
      </c>
      <c r="G19" s="9"/>
      <c r="H19" s="9"/>
      <c r="I19" s="74" t="s">
        <v>22</v>
      </c>
      <c r="J19" s="9"/>
      <c r="K19" s="9"/>
      <c r="L19" s="9"/>
      <c r="M19" s="27" t="s">
        <v>15</v>
      </c>
      <c r="N19" s="51" t="s">
        <v>16</v>
      </c>
      <c r="O19" s="53" t="s">
        <v>21</v>
      </c>
    </row>
    <row r="20" spans="1:15" ht="24.75" customHeight="1" thickBot="1" x14ac:dyDescent="0.3">
      <c r="A20" s="3"/>
      <c r="B20" s="10" t="s">
        <v>5</v>
      </c>
      <c r="C20" s="60">
        <f>C22+C24</f>
        <v>0</v>
      </c>
      <c r="D20" s="11"/>
      <c r="E20" s="11"/>
      <c r="F20" s="26"/>
      <c r="G20" s="11"/>
      <c r="H20" s="11"/>
      <c r="I20" s="75">
        <f>IF(C20&gt;5000,"294",J20)</f>
        <v>0</v>
      </c>
      <c r="J20" s="26">
        <f>IF(C20&gt;4000,"289",IF(C20&gt;3000,"287",IF(C20&gt;2000,"284",IF(C20&gt;1000,"278",IF(C20&gt;800,"258",IF(C20&gt;700,"249",IF(C20&gt;600,"243",IF(C20&gt;450,"235",K20))))))))</f>
        <v>0</v>
      </c>
      <c r="K20" s="26">
        <f>IF(C20&gt;350,"218",IF(C20&gt;250,"201",IF(C20&gt;174,"174",IF(C20&gt;150,C20,IF(C20&gt;129,"129",IF(C20&gt;100,C20,IF(C20&gt;95,"95",IF(C20&lt;96,C20," "))))))))</f>
        <v>0</v>
      </c>
      <c r="L20" s="11"/>
      <c r="M20" s="11"/>
      <c r="N20" s="15"/>
      <c r="O20" s="15"/>
    </row>
    <row r="21" spans="1:15" ht="20.45" customHeight="1" x14ac:dyDescent="0.25">
      <c r="A21" s="3"/>
      <c r="B21" s="76" t="s">
        <v>23</v>
      </c>
      <c r="C21" s="77"/>
      <c r="D21" s="78"/>
      <c r="E21" s="78"/>
      <c r="F21" s="78"/>
      <c r="G21" s="79" t="s">
        <v>6</v>
      </c>
      <c r="H21" s="79"/>
      <c r="I21" s="80"/>
      <c r="J21" s="79"/>
      <c r="K21" s="79"/>
      <c r="L21" s="79"/>
      <c r="M21" s="78"/>
      <c r="N21" s="78"/>
      <c r="O21" s="78"/>
    </row>
    <row r="22" spans="1:15" ht="30" x14ac:dyDescent="0.2">
      <c r="A22" s="3"/>
      <c r="B22" s="49" t="s">
        <v>11</v>
      </c>
      <c r="C22" s="36">
        <f>D22*E22*F22</f>
        <v>0</v>
      </c>
      <c r="D22" s="91"/>
      <c r="E22" s="42"/>
      <c r="F22" s="42"/>
      <c r="G22" s="24" t="str">
        <f>IF(C20&gt;0,C22/$C$20," ")</f>
        <v xml:space="preserve"> </v>
      </c>
      <c r="H22" s="104"/>
      <c r="I22" s="87">
        <f>ROUNDUP(J22,0)</f>
        <v>0</v>
      </c>
      <c r="J22" s="46">
        <f>IF(C22&gt;0,$I$20*G22,0)</f>
        <v>0</v>
      </c>
      <c r="K22" s="46" t="str">
        <f t="shared" ref="K22" si="3">IF(C22&gt;0,I22/D22,"0")</f>
        <v>0</v>
      </c>
      <c r="L22" s="46" t="e">
        <f>IF(N22&gt;1,E22/N22/F22,N22)</f>
        <v>#DIV/0!</v>
      </c>
      <c r="M22" s="47">
        <f>F22</f>
        <v>0</v>
      </c>
      <c r="N22" s="45" t="e">
        <f>ROUNDUP(K22,0)/F22</f>
        <v>#DIV/0!</v>
      </c>
      <c r="O22" s="45" t="e">
        <f>ROUND(N22,0)</f>
        <v>#DIV/0!</v>
      </c>
    </row>
    <row r="23" spans="1:15" ht="19.899999999999999" customHeight="1" x14ac:dyDescent="0.25">
      <c r="A23" s="3"/>
      <c r="B23" s="70" t="s">
        <v>24</v>
      </c>
      <c r="C23" s="39"/>
      <c r="D23" s="44"/>
      <c r="E23" s="82"/>
      <c r="F23" s="54"/>
      <c r="G23" s="83"/>
      <c r="H23" s="88"/>
      <c r="I23" s="89"/>
      <c r="J23" s="83"/>
      <c r="K23" s="83"/>
      <c r="L23" s="83"/>
      <c r="M23" s="54"/>
      <c r="N23" s="44"/>
      <c r="O23" s="44"/>
    </row>
    <row r="24" spans="1:15" ht="30" x14ac:dyDescent="0.2">
      <c r="A24" s="3"/>
      <c r="B24" s="49" t="s">
        <v>12</v>
      </c>
      <c r="C24" s="36">
        <f t="shared" ref="C24" si="4">D24*E24*F24</f>
        <v>0</v>
      </c>
      <c r="D24" s="91"/>
      <c r="E24" s="42"/>
      <c r="F24" s="42"/>
      <c r="G24" s="24" t="str">
        <f>IF(C20&gt;0,C24/$C$20," ")</f>
        <v xml:space="preserve"> </v>
      </c>
      <c r="H24" s="104"/>
      <c r="I24" s="87">
        <f t="shared" ref="I24" si="5">ROUNDUP(J24,0)</f>
        <v>0</v>
      </c>
      <c r="J24" s="46">
        <f>IF(C24&gt;0,$I$20*G24,0)</f>
        <v>0</v>
      </c>
      <c r="K24" s="46" t="str">
        <f t="shared" ref="K24" si="6">IF(C24&gt;0,I24/D24,"0")</f>
        <v>0</v>
      </c>
      <c r="L24" s="46" t="e">
        <f t="shared" ref="L24" si="7">IF(N24&gt;1,E24/N24/F24,N24)</f>
        <v>#DIV/0!</v>
      </c>
      <c r="M24" s="47">
        <f t="shared" ref="M24" si="8">F24</f>
        <v>0</v>
      </c>
      <c r="N24" s="45" t="e">
        <f t="shared" ref="N24" si="9">ROUNDUP(K24,0)/F24</f>
        <v>#DIV/0!</v>
      </c>
      <c r="O24" s="45" t="e">
        <f t="shared" ref="O24" si="10">ROUND(N24,0)</f>
        <v>#DIV/0!</v>
      </c>
    </row>
    <row r="25" spans="1:15" x14ac:dyDescent="0.2">
      <c r="A25" s="3"/>
      <c r="B25" s="4"/>
      <c r="C25" s="3"/>
      <c r="D25" s="3"/>
      <c r="E25" s="3"/>
      <c r="F25" s="3"/>
      <c r="G25" s="21"/>
      <c r="H25" s="3"/>
      <c r="I25" s="22"/>
      <c r="J25" s="22"/>
      <c r="K25" s="22"/>
      <c r="L25" s="16"/>
      <c r="M25" s="3"/>
      <c r="N25" s="16"/>
      <c r="O25" s="3"/>
    </row>
    <row r="26" spans="1:15" x14ac:dyDescent="0.2">
      <c r="A26" s="3"/>
      <c r="B26" s="4"/>
      <c r="C26" s="3"/>
      <c r="D26" s="3"/>
      <c r="E26" s="3"/>
      <c r="F26" s="3"/>
      <c r="G26" s="3"/>
      <c r="H26" s="3"/>
      <c r="I26" s="3"/>
      <c r="J26" s="3"/>
      <c r="K26" s="3"/>
      <c r="L26" s="3"/>
      <c r="M26" s="3"/>
      <c r="N26" s="3"/>
      <c r="O26" s="3"/>
    </row>
    <row r="27" spans="1:15" x14ac:dyDescent="0.2">
      <c r="N27" s="18"/>
    </row>
  </sheetData>
  <sheetProtection sheet="1" objects="1" scenarios="1"/>
  <mergeCells count="3">
    <mergeCell ref="B2:O2"/>
    <mergeCell ref="C4:D4"/>
    <mergeCell ref="I4: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topLeftCell="A71" zoomScaleNormal="100" workbookViewId="0">
      <selection activeCell="F82" sqref="F82"/>
    </sheetView>
  </sheetViews>
  <sheetFormatPr defaultColWidth="8.7109375" defaultRowHeight="12.75" x14ac:dyDescent="0.2"/>
  <cols>
    <col min="1" max="1" width="24.5703125" customWidth="1"/>
    <col min="2" max="2" width="8.7109375" customWidth="1"/>
    <col min="3" max="3" width="9.7109375" customWidth="1"/>
    <col min="4" max="4" width="9.85546875" customWidth="1"/>
    <col min="5" max="5" width="8.7109375" customWidth="1"/>
    <col min="7" max="7" width="8.7109375" customWidth="1"/>
    <col min="9" max="9" width="10.140625" customWidth="1"/>
    <col min="10" max="10" width="8.7109375" customWidth="1"/>
    <col min="12" max="12" width="11.28515625" customWidth="1"/>
    <col min="13" max="13" width="13.7109375" customWidth="1"/>
    <col min="14" max="14" width="14.28515625" customWidth="1"/>
    <col min="15" max="15" width="11.85546875" customWidth="1"/>
  </cols>
  <sheetData>
    <row r="1" spans="1:6" ht="45" x14ac:dyDescent="0.25">
      <c r="B1" s="106" t="s">
        <v>50</v>
      </c>
      <c r="C1" s="106" t="s">
        <v>51</v>
      </c>
      <c r="D1" s="106" t="s">
        <v>52</v>
      </c>
      <c r="E1" s="106" t="s">
        <v>53</v>
      </c>
      <c r="F1" s="110"/>
    </row>
    <row r="2" spans="1:6" ht="20.45" customHeight="1" x14ac:dyDescent="0.25">
      <c r="A2" s="105" t="s">
        <v>54</v>
      </c>
      <c r="C2" s="107"/>
      <c r="D2" s="107"/>
      <c r="E2" s="107"/>
    </row>
    <row r="3" spans="1:6" x14ac:dyDescent="0.2">
      <c r="A3" t="s">
        <v>55</v>
      </c>
      <c r="B3" s="107">
        <v>180</v>
      </c>
      <c r="C3" s="107">
        <v>1</v>
      </c>
      <c r="D3" s="107">
        <v>30</v>
      </c>
      <c r="E3" s="107">
        <v>6</v>
      </c>
    </row>
    <row r="4" spans="1:6" x14ac:dyDescent="0.2">
      <c r="A4" t="s">
        <v>56</v>
      </c>
      <c r="B4" s="107">
        <v>180</v>
      </c>
      <c r="C4" s="107">
        <v>1</v>
      </c>
      <c r="D4" s="107">
        <v>30</v>
      </c>
      <c r="E4" s="107">
        <v>6</v>
      </c>
    </row>
    <row r="5" spans="1:6" x14ac:dyDescent="0.2">
      <c r="A5" t="s">
        <v>57</v>
      </c>
      <c r="B5" s="107">
        <v>180</v>
      </c>
      <c r="C5" s="107">
        <v>1</v>
      </c>
      <c r="D5" s="107">
        <v>30</v>
      </c>
      <c r="E5" s="107">
        <v>6</v>
      </c>
    </row>
    <row r="6" spans="1:6" x14ac:dyDescent="0.2">
      <c r="A6" t="s">
        <v>58</v>
      </c>
      <c r="B6" s="107">
        <v>180</v>
      </c>
      <c r="C6" s="107">
        <v>1</v>
      </c>
      <c r="D6" s="107">
        <v>30</v>
      </c>
      <c r="E6" s="107">
        <v>6</v>
      </c>
    </row>
    <row r="7" spans="1:6" x14ac:dyDescent="0.2">
      <c r="A7" t="s">
        <v>59</v>
      </c>
      <c r="B7" s="107">
        <v>180</v>
      </c>
      <c r="C7" s="107">
        <v>1</v>
      </c>
      <c r="D7" s="107">
        <v>30</v>
      </c>
      <c r="E7" s="107">
        <v>6</v>
      </c>
    </row>
    <row r="8" spans="1:6" x14ac:dyDescent="0.2">
      <c r="A8" t="s">
        <v>60</v>
      </c>
      <c r="B8" s="107">
        <v>180</v>
      </c>
      <c r="C8" s="107">
        <v>1</v>
      </c>
      <c r="D8" s="107">
        <v>30</v>
      </c>
      <c r="E8" s="107">
        <v>6</v>
      </c>
    </row>
    <row r="9" spans="1:6" x14ac:dyDescent="0.2">
      <c r="A9" t="s">
        <v>61</v>
      </c>
      <c r="B9" s="107">
        <v>180</v>
      </c>
      <c r="C9" s="107">
        <v>1</v>
      </c>
      <c r="D9" s="107">
        <v>30</v>
      </c>
      <c r="E9" s="107">
        <v>6</v>
      </c>
    </row>
    <row r="10" spans="1:6" x14ac:dyDescent="0.2">
      <c r="A10" t="s">
        <v>62</v>
      </c>
      <c r="B10" s="107">
        <v>330</v>
      </c>
      <c r="C10" s="107">
        <v>1</v>
      </c>
      <c r="D10" s="107">
        <v>55</v>
      </c>
      <c r="E10" s="107">
        <v>6</v>
      </c>
    </row>
    <row r="11" spans="1:6" x14ac:dyDescent="0.2">
      <c r="A11" s="108"/>
      <c r="B11" s="109">
        <f>SUM(B3:B10)</f>
        <v>1590</v>
      </c>
      <c r="C11" s="109"/>
      <c r="D11" s="109"/>
      <c r="E11" s="109"/>
    </row>
    <row r="12" spans="1:6" ht="15" x14ac:dyDescent="0.25">
      <c r="A12" s="105" t="s">
        <v>63</v>
      </c>
      <c r="C12" s="107"/>
      <c r="D12" s="107"/>
      <c r="E12" s="107"/>
    </row>
    <row r="13" spans="1:6" x14ac:dyDescent="0.2">
      <c r="A13" t="s">
        <v>55</v>
      </c>
      <c r="B13" s="107">
        <v>460</v>
      </c>
      <c r="C13" s="107">
        <v>1</v>
      </c>
      <c r="D13" s="107" t="s">
        <v>64</v>
      </c>
      <c r="E13" s="107">
        <v>1</v>
      </c>
    </row>
    <row r="14" spans="1:6" x14ac:dyDescent="0.2">
      <c r="A14" t="s">
        <v>56</v>
      </c>
      <c r="B14" s="107">
        <v>460</v>
      </c>
      <c r="C14" s="107">
        <v>1</v>
      </c>
      <c r="D14" s="107" t="s">
        <v>64</v>
      </c>
      <c r="E14" s="107">
        <v>1</v>
      </c>
    </row>
    <row r="15" spans="1:6" x14ac:dyDescent="0.2">
      <c r="A15" t="s">
        <v>57</v>
      </c>
      <c r="B15" s="107">
        <v>270</v>
      </c>
      <c r="C15" s="107">
        <v>1</v>
      </c>
      <c r="D15" s="107" t="s">
        <v>64</v>
      </c>
      <c r="E15" s="107">
        <v>1</v>
      </c>
    </row>
    <row r="16" spans="1:6" x14ac:dyDescent="0.2">
      <c r="A16" t="s">
        <v>58</v>
      </c>
      <c r="B16" s="107">
        <v>270</v>
      </c>
      <c r="C16" s="107">
        <v>1</v>
      </c>
      <c r="D16" s="107" t="s">
        <v>64</v>
      </c>
      <c r="E16" s="107">
        <v>1</v>
      </c>
    </row>
    <row r="17" spans="1:12" x14ac:dyDescent="0.2">
      <c r="A17" s="108"/>
      <c r="B17" s="109">
        <f>SUM(B13:B16)</f>
        <v>1460</v>
      </c>
      <c r="C17" s="109"/>
      <c r="D17" s="109"/>
      <c r="E17" s="109"/>
    </row>
    <row r="18" spans="1:12" ht="15" x14ac:dyDescent="0.25">
      <c r="A18" s="105" t="s">
        <v>65</v>
      </c>
      <c r="C18" s="107"/>
      <c r="D18" s="107"/>
      <c r="E18" s="107"/>
    </row>
    <row r="19" spans="1:12" x14ac:dyDescent="0.2">
      <c r="A19" t="s">
        <v>55</v>
      </c>
      <c r="B19" s="107">
        <f>C19*D19</f>
        <v>126</v>
      </c>
      <c r="C19" s="107">
        <v>7</v>
      </c>
      <c r="D19" s="107">
        <v>18</v>
      </c>
      <c r="E19" s="107">
        <v>1</v>
      </c>
    </row>
    <row r="20" spans="1:12" x14ac:dyDescent="0.2">
      <c r="A20" t="s">
        <v>56</v>
      </c>
      <c r="B20" s="107">
        <f t="shared" ref="B20:B22" si="0">C20*D20</f>
        <v>144</v>
      </c>
      <c r="C20" s="107">
        <v>8</v>
      </c>
      <c r="D20" s="107">
        <v>18</v>
      </c>
      <c r="E20" s="107">
        <v>1</v>
      </c>
    </row>
    <row r="21" spans="1:12" x14ac:dyDescent="0.2">
      <c r="A21" t="s">
        <v>57</v>
      </c>
      <c r="B21" s="107">
        <f t="shared" si="0"/>
        <v>216</v>
      </c>
      <c r="C21" s="107">
        <v>6</v>
      </c>
      <c r="D21" s="107">
        <v>36</v>
      </c>
      <c r="E21" s="107">
        <v>1</v>
      </c>
    </row>
    <row r="22" spans="1:12" x14ac:dyDescent="0.2">
      <c r="A22" t="s">
        <v>58</v>
      </c>
      <c r="B22" s="107">
        <f t="shared" si="0"/>
        <v>216</v>
      </c>
      <c r="C22" s="107">
        <v>6</v>
      </c>
      <c r="D22" s="107">
        <v>36</v>
      </c>
      <c r="E22" s="107">
        <v>1</v>
      </c>
    </row>
    <row r="23" spans="1:12" x14ac:dyDescent="0.2">
      <c r="A23" s="108"/>
      <c r="B23" s="109">
        <f>SUM(B19:B22)</f>
        <v>702</v>
      </c>
      <c r="C23" s="109"/>
      <c r="D23" s="109"/>
      <c r="E23" s="109"/>
      <c r="H23" s="178" t="s">
        <v>49</v>
      </c>
      <c r="I23" s="173"/>
    </row>
    <row r="24" spans="1:12" ht="15" x14ac:dyDescent="0.25">
      <c r="A24" s="105" t="s">
        <v>66</v>
      </c>
      <c r="H24" s="174"/>
      <c r="I24" s="175"/>
    </row>
    <row r="25" spans="1:12" x14ac:dyDescent="0.2">
      <c r="B25" s="107">
        <v>5</v>
      </c>
      <c r="C25" s="107">
        <v>1</v>
      </c>
      <c r="D25" s="107" t="s">
        <v>64</v>
      </c>
      <c r="E25" s="107">
        <v>1</v>
      </c>
      <c r="H25" s="174"/>
      <c r="I25" s="175"/>
    </row>
    <row r="26" spans="1:12" x14ac:dyDescent="0.2">
      <c r="H26" s="174"/>
      <c r="I26" s="175"/>
    </row>
    <row r="27" spans="1:12" x14ac:dyDescent="0.2">
      <c r="H27" s="176"/>
      <c r="I27" s="177"/>
    </row>
    <row r="29" spans="1:12" x14ac:dyDescent="0.2">
      <c r="B29" s="172" t="s">
        <v>33</v>
      </c>
      <c r="C29" s="173"/>
      <c r="E29" s="172" t="s">
        <v>34</v>
      </c>
      <c r="F29" s="173"/>
      <c r="H29" s="172" t="s">
        <v>45</v>
      </c>
      <c r="I29" s="173"/>
      <c r="K29" s="172" t="s">
        <v>43</v>
      </c>
      <c r="L29" s="173"/>
    </row>
    <row r="30" spans="1:12" x14ac:dyDescent="0.2">
      <c r="B30" s="174"/>
      <c r="C30" s="175"/>
      <c r="E30" s="174"/>
      <c r="F30" s="175"/>
      <c r="H30" s="174"/>
      <c r="I30" s="175"/>
      <c r="K30" s="174"/>
      <c r="L30" s="175"/>
    </row>
    <row r="31" spans="1:12" x14ac:dyDescent="0.2">
      <c r="B31" s="174"/>
      <c r="C31" s="175"/>
      <c r="E31" s="174"/>
      <c r="F31" s="175"/>
      <c r="H31" s="174"/>
      <c r="I31" s="175"/>
      <c r="K31" s="174"/>
      <c r="L31" s="175"/>
    </row>
    <row r="32" spans="1:12" x14ac:dyDescent="0.2">
      <c r="B32" s="174"/>
      <c r="C32" s="175"/>
      <c r="E32" s="174"/>
      <c r="F32" s="175"/>
      <c r="H32" s="174"/>
      <c r="I32" s="175"/>
      <c r="K32" s="174"/>
      <c r="L32" s="175"/>
    </row>
    <row r="33" spans="2:12" x14ac:dyDescent="0.2">
      <c r="B33" s="174"/>
      <c r="C33" s="175"/>
      <c r="E33" s="174"/>
      <c r="F33" s="175"/>
      <c r="H33" s="174"/>
      <c r="I33" s="175"/>
      <c r="K33" s="174"/>
      <c r="L33" s="175"/>
    </row>
    <row r="34" spans="2:12" x14ac:dyDescent="0.2">
      <c r="B34" s="174"/>
      <c r="C34" s="175"/>
      <c r="E34" s="174"/>
      <c r="F34" s="175"/>
      <c r="H34" s="174"/>
      <c r="I34" s="175"/>
      <c r="K34" s="174"/>
      <c r="L34" s="175"/>
    </row>
    <row r="35" spans="2:12" x14ac:dyDescent="0.2">
      <c r="B35" s="174"/>
      <c r="C35" s="175"/>
      <c r="E35" s="174"/>
      <c r="F35" s="175"/>
      <c r="H35" s="174"/>
      <c r="I35" s="175"/>
      <c r="K35" s="174"/>
      <c r="L35" s="175"/>
    </row>
    <row r="36" spans="2:12" x14ac:dyDescent="0.2">
      <c r="B36" s="174"/>
      <c r="C36" s="175"/>
      <c r="E36" s="174"/>
      <c r="F36" s="175"/>
      <c r="H36" s="174"/>
      <c r="I36" s="175"/>
      <c r="K36" s="174"/>
      <c r="L36" s="175"/>
    </row>
    <row r="37" spans="2:12" x14ac:dyDescent="0.2">
      <c r="B37" s="174"/>
      <c r="C37" s="175"/>
      <c r="E37" s="174"/>
      <c r="F37" s="175"/>
      <c r="H37" s="174"/>
      <c r="I37" s="175"/>
      <c r="K37" s="174"/>
      <c r="L37" s="175"/>
    </row>
    <row r="38" spans="2:12" x14ac:dyDescent="0.2">
      <c r="B38" s="176"/>
      <c r="C38" s="177"/>
      <c r="E38" s="176"/>
      <c r="F38" s="177"/>
      <c r="H38" s="176"/>
      <c r="I38" s="177"/>
      <c r="K38" s="176"/>
      <c r="L38" s="177"/>
    </row>
    <row r="40" spans="2:12" x14ac:dyDescent="0.2">
      <c r="B40" s="172" t="s">
        <v>35</v>
      </c>
      <c r="C40" s="173"/>
      <c r="E40" s="172" t="s">
        <v>36</v>
      </c>
      <c r="F40" s="173"/>
      <c r="H40" s="172" t="s">
        <v>46</v>
      </c>
      <c r="I40" s="173"/>
      <c r="K40" s="172" t="s">
        <v>44</v>
      </c>
      <c r="L40" s="173"/>
    </row>
    <row r="41" spans="2:12" x14ac:dyDescent="0.2">
      <c r="B41" s="174"/>
      <c r="C41" s="175"/>
      <c r="E41" s="174"/>
      <c r="F41" s="175"/>
      <c r="H41" s="174"/>
      <c r="I41" s="175"/>
      <c r="K41" s="174"/>
      <c r="L41" s="175"/>
    </row>
    <row r="42" spans="2:12" x14ac:dyDescent="0.2">
      <c r="B42" s="174"/>
      <c r="C42" s="175"/>
      <c r="E42" s="174"/>
      <c r="F42" s="175"/>
      <c r="H42" s="174"/>
      <c r="I42" s="175"/>
      <c r="K42" s="174"/>
      <c r="L42" s="175"/>
    </row>
    <row r="43" spans="2:12" x14ac:dyDescent="0.2">
      <c r="B43" s="174"/>
      <c r="C43" s="175"/>
      <c r="E43" s="174"/>
      <c r="F43" s="175"/>
      <c r="H43" s="174"/>
      <c r="I43" s="175"/>
      <c r="K43" s="174"/>
      <c r="L43" s="175"/>
    </row>
    <row r="44" spans="2:12" x14ac:dyDescent="0.2">
      <c r="B44" s="174"/>
      <c r="C44" s="175"/>
      <c r="E44" s="174"/>
      <c r="F44" s="175"/>
      <c r="H44" s="174"/>
      <c r="I44" s="175"/>
      <c r="K44" s="174"/>
      <c r="L44" s="175"/>
    </row>
    <row r="45" spans="2:12" x14ac:dyDescent="0.2">
      <c r="B45" s="174"/>
      <c r="C45" s="175"/>
      <c r="E45" s="174"/>
      <c r="F45" s="175"/>
      <c r="H45" s="174"/>
      <c r="I45" s="175"/>
      <c r="K45" s="174"/>
      <c r="L45" s="175"/>
    </row>
    <row r="46" spans="2:12" x14ac:dyDescent="0.2">
      <c r="B46" s="174"/>
      <c r="C46" s="175"/>
      <c r="E46" s="174"/>
      <c r="F46" s="175"/>
      <c r="H46" s="174"/>
      <c r="I46" s="175"/>
      <c r="K46" s="174"/>
      <c r="L46" s="175"/>
    </row>
    <row r="47" spans="2:12" x14ac:dyDescent="0.2">
      <c r="B47" s="174"/>
      <c r="C47" s="175"/>
      <c r="E47" s="174"/>
      <c r="F47" s="175"/>
      <c r="H47" s="174"/>
      <c r="I47" s="175"/>
      <c r="K47" s="174"/>
      <c r="L47" s="175"/>
    </row>
    <row r="48" spans="2:12" x14ac:dyDescent="0.2">
      <c r="B48" s="174"/>
      <c r="C48" s="175"/>
      <c r="E48" s="174"/>
      <c r="F48" s="175"/>
      <c r="H48" s="174"/>
      <c r="I48" s="175"/>
      <c r="K48" s="174"/>
      <c r="L48" s="175"/>
    </row>
    <row r="49" spans="1:13" x14ac:dyDescent="0.2">
      <c r="B49" s="176"/>
      <c r="C49" s="177"/>
      <c r="E49" s="176"/>
      <c r="F49" s="177"/>
      <c r="H49" s="176"/>
      <c r="I49" s="177"/>
      <c r="K49" s="176"/>
      <c r="L49" s="177"/>
    </row>
    <row r="51" spans="1:13" x14ac:dyDescent="0.2">
      <c r="B51" s="172" t="s">
        <v>37</v>
      </c>
      <c r="C51" s="173"/>
      <c r="E51" s="172" t="s">
        <v>38</v>
      </c>
      <c r="F51" s="173"/>
      <c r="H51" s="172" t="s">
        <v>41</v>
      </c>
      <c r="I51" s="173"/>
      <c r="K51" s="172" t="s">
        <v>47</v>
      </c>
      <c r="L51" s="173"/>
    </row>
    <row r="52" spans="1:13" x14ac:dyDescent="0.2">
      <c r="B52" s="174"/>
      <c r="C52" s="175"/>
      <c r="E52" s="174"/>
      <c r="F52" s="175"/>
      <c r="H52" s="174"/>
      <c r="I52" s="175"/>
      <c r="K52" s="174"/>
      <c r="L52" s="175"/>
    </row>
    <row r="53" spans="1:13" x14ac:dyDescent="0.2">
      <c r="B53" s="174"/>
      <c r="C53" s="175"/>
      <c r="E53" s="174"/>
      <c r="F53" s="175"/>
      <c r="H53" s="174"/>
      <c r="I53" s="175"/>
      <c r="K53" s="174"/>
      <c r="L53" s="175"/>
    </row>
    <row r="54" spans="1:13" x14ac:dyDescent="0.2">
      <c r="B54" s="174"/>
      <c r="C54" s="175"/>
      <c r="E54" s="174"/>
      <c r="F54" s="175"/>
      <c r="H54" s="174"/>
      <c r="I54" s="175"/>
      <c r="K54" s="174"/>
      <c r="L54" s="175"/>
    </row>
    <row r="55" spans="1:13" x14ac:dyDescent="0.2">
      <c r="B55" s="174"/>
      <c r="C55" s="175"/>
      <c r="E55" s="174"/>
      <c r="F55" s="175"/>
      <c r="H55" s="174"/>
      <c r="I55" s="175"/>
      <c r="K55" s="174"/>
      <c r="L55" s="175"/>
    </row>
    <row r="56" spans="1:13" x14ac:dyDescent="0.2">
      <c r="B56" s="174"/>
      <c r="C56" s="175"/>
      <c r="E56" s="174"/>
      <c r="F56" s="175"/>
      <c r="H56" s="174"/>
      <c r="I56" s="175"/>
      <c r="K56" s="174"/>
      <c r="L56" s="175"/>
    </row>
    <row r="57" spans="1:13" x14ac:dyDescent="0.2">
      <c r="B57" s="174"/>
      <c r="C57" s="175"/>
      <c r="E57" s="174"/>
      <c r="F57" s="175"/>
      <c r="H57" s="174"/>
      <c r="I57" s="175"/>
      <c r="K57" s="174"/>
      <c r="L57" s="175"/>
    </row>
    <row r="58" spans="1:13" x14ac:dyDescent="0.2">
      <c r="B58" s="174"/>
      <c r="C58" s="175"/>
      <c r="E58" s="174"/>
      <c r="F58" s="175"/>
      <c r="H58" s="174"/>
      <c r="I58" s="175"/>
      <c r="K58" s="174"/>
      <c r="L58" s="175"/>
    </row>
    <row r="59" spans="1:13" ht="15" x14ac:dyDescent="0.2">
      <c r="A59" s="1"/>
      <c r="B59" s="174"/>
      <c r="C59" s="175"/>
      <c r="D59" s="111"/>
      <c r="E59" s="174"/>
      <c r="F59" s="175"/>
      <c r="G59" s="112"/>
      <c r="H59" s="174"/>
      <c r="I59" s="175"/>
      <c r="J59" s="113"/>
      <c r="K59" s="174"/>
      <c r="L59" s="175"/>
      <c r="M59" s="113"/>
    </row>
    <row r="60" spans="1:13" ht="15" x14ac:dyDescent="0.2">
      <c r="A60" s="3"/>
      <c r="B60" s="176"/>
      <c r="C60" s="177"/>
      <c r="D60" s="16"/>
      <c r="E60" s="176"/>
      <c r="F60" s="177"/>
      <c r="G60" s="16"/>
      <c r="H60" s="176"/>
      <c r="I60" s="177"/>
      <c r="J60" s="16"/>
      <c r="K60" s="176"/>
      <c r="L60" s="177"/>
      <c r="M60" s="16"/>
    </row>
    <row r="62" spans="1:13" x14ac:dyDescent="0.2">
      <c r="B62" s="172" t="s">
        <v>39</v>
      </c>
      <c r="C62" s="173"/>
      <c r="E62" s="172" t="s">
        <v>40</v>
      </c>
      <c r="F62" s="173"/>
      <c r="H62" s="172" t="s">
        <v>42</v>
      </c>
      <c r="I62" s="173"/>
      <c r="K62" s="172" t="s">
        <v>48</v>
      </c>
      <c r="L62" s="173"/>
    </row>
    <row r="63" spans="1:13" x14ac:dyDescent="0.2">
      <c r="B63" s="174"/>
      <c r="C63" s="175"/>
      <c r="E63" s="174"/>
      <c r="F63" s="175"/>
      <c r="H63" s="174"/>
      <c r="I63" s="175"/>
      <c r="K63" s="174"/>
      <c r="L63" s="175"/>
    </row>
    <row r="64" spans="1:13" x14ac:dyDescent="0.2">
      <c r="B64" s="174"/>
      <c r="C64" s="175"/>
      <c r="E64" s="174"/>
      <c r="F64" s="175"/>
      <c r="H64" s="174"/>
      <c r="I64" s="175"/>
      <c r="K64" s="174"/>
      <c r="L64" s="175"/>
    </row>
    <row r="65" spans="1:15" x14ac:dyDescent="0.2">
      <c r="B65" s="174"/>
      <c r="C65" s="175"/>
      <c r="E65" s="174"/>
      <c r="F65" s="175"/>
      <c r="H65" s="174"/>
      <c r="I65" s="175"/>
      <c r="K65" s="174"/>
      <c r="L65" s="175"/>
    </row>
    <row r="66" spans="1:15" x14ac:dyDescent="0.2">
      <c r="B66" s="174"/>
      <c r="C66" s="175"/>
      <c r="E66" s="174"/>
      <c r="F66" s="175"/>
      <c r="H66" s="174"/>
      <c r="I66" s="175"/>
      <c r="K66" s="174"/>
      <c r="L66" s="175"/>
    </row>
    <row r="67" spans="1:15" x14ac:dyDescent="0.2">
      <c r="B67" s="174"/>
      <c r="C67" s="175"/>
      <c r="E67" s="174"/>
      <c r="F67" s="175"/>
      <c r="H67" s="174"/>
      <c r="I67" s="175"/>
      <c r="K67" s="174"/>
      <c r="L67" s="175"/>
    </row>
    <row r="68" spans="1:15" x14ac:dyDescent="0.2">
      <c r="B68" s="174"/>
      <c r="C68" s="175"/>
      <c r="E68" s="174"/>
      <c r="F68" s="175"/>
      <c r="H68" s="174"/>
      <c r="I68" s="175"/>
      <c r="K68" s="174"/>
      <c r="L68" s="175"/>
    </row>
    <row r="69" spans="1:15" x14ac:dyDescent="0.2">
      <c r="B69" s="174"/>
      <c r="C69" s="175"/>
      <c r="E69" s="174"/>
      <c r="F69" s="175"/>
      <c r="H69" s="174"/>
      <c r="I69" s="175"/>
      <c r="K69" s="174"/>
      <c r="L69" s="175"/>
    </row>
    <row r="70" spans="1:15" x14ac:dyDescent="0.2">
      <c r="B70" s="174"/>
      <c r="C70" s="175"/>
      <c r="E70" s="174"/>
      <c r="F70" s="175"/>
      <c r="H70" s="174"/>
      <c r="I70" s="175"/>
      <c r="K70" s="174"/>
      <c r="L70" s="175"/>
    </row>
    <row r="71" spans="1:15" x14ac:dyDescent="0.2">
      <c r="B71" s="176"/>
      <c r="C71" s="177"/>
      <c r="E71" s="176"/>
      <c r="F71" s="177"/>
      <c r="H71" s="176"/>
      <c r="I71" s="177"/>
      <c r="K71" s="176"/>
      <c r="L71" s="177"/>
    </row>
    <row r="75" spans="1:15" ht="15" x14ac:dyDescent="0.2">
      <c r="A75" s="1"/>
      <c r="B75" s="2"/>
      <c r="C75" s="1"/>
      <c r="D75" s="1"/>
      <c r="E75" s="1"/>
      <c r="F75" s="1"/>
      <c r="G75" s="1"/>
      <c r="H75" s="1"/>
      <c r="I75" s="1"/>
      <c r="J75" s="1"/>
      <c r="K75" s="1"/>
      <c r="L75" s="1"/>
      <c r="M75" s="1"/>
      <c r="N75" s="1"/>
      <c r="O75" s="1"/>
    </row>
    <row r="76" spans="1:15" ht="20.25" x14ac:dyDescent="0.3">
      <c r="A76" s="1"/>
      <c r="B76" s="170" t="s">
        <v>75</v>
      </c>
      <c r="C76" s="169"/>
      <c r="D76" s="169"/>
      <c r="E76" s="169"/>
      <c r="F76" s="169"/>
      <c r="G76" s="169"/>
      <c r="H76" s="169"/>
      <c r="I76" s="169"/>
      <c r="J76" s="169"/>
      <c r="K76" s="169"/>
      <c r="L76" s="169"/>
      <c r="M76" s="169"/>
      <c r="N76" s="169"/>
      <c r="O76" s="169"/>
    </row>
    <row r="77" spans="1:15" ht="15" x14ac:dyDescent="0.2">
      <c r="A77" s="3"/>
      <c r="B77" s="4"/>
      <c r="C77" s="30"/>
      <c r="D77" s="30"/>
      <c r="E77" s="30"/>
      <c r="F77" s="3"/>
      <c r="G77" s="3"/>
      <c r="H77" s="3"/>
      <c r="I77" s="3" t="s">
        <v>18</v>
      </c>
      <c r="J77" s="3"/>
      <c r="K77" s="3"/>
      <c r="L77" s="3"/>
      <c r="M77" s="3"/>
      <c r="N77" s="3" t="s">
        <v>19</v>
      </c>
      <c r="O77" s="3" t="s">
        <v>20</v>
      </c>
    </row>
    <row r="78" spans="1:15" ht="15.75" thickBot="1" x14ac:dyDescent="0.25">
      <c r="A78" s="6"/>
      <c r="B78" s="130"/>
      <c r="C78" s="171"/>
      <c r="D78" s="171"/>
      <c r="E78" s="128"/>
      <c r="F78" s="6"/>
      <c r="G78" s="6"/>
      <c r="H78" s="6"/>
      <c r="I78" s="168" t="s">
        <v>9</v>
      </c>
      <c r="J78" s="168"/>
      <c r="K78" s="168"/>
      <c r="L78" s="168"/>
      <c r="M78" s="168"/>
      <c r="N78" s="168"/>
      <c r="O78" s="168"/>
    </row>
    <row r="79" spans="1:15" ht="91.5" thickTop="1" x14ac:dyDescent="0.25">
      <c r="A79" s="3"/>
      <c r="B79" s="62" t="s">
        <v>1</v>
      </c>
      <c r="C79" s="63">
        <f>C80</f>
        <v>3757</v>
      </c>
      <c r="D79" s="66" t="s">
        <v>26</v>
      </c>
      <c r="E79" s="66" t="s">
        <v>27</v>
      </c>
      <c r="F79" s="132" t="s">
        <v>14</v>
      </c>
      <c r="G79" s="1"/>
      <c r="H79" s="65"/>
      <c r="I79" s="66" t="s">
        <v>22</v>
      </c>
      <c r="J79" s="64"/>
      <c r="K79" s="64"/>
      <c r="L79" s="64"/>
      <c r="M79" s="132" t="s">
        <v>15</v>
      </c>
      <c r="N79" s="67" t="s">
        <v>25</v>
      </c>
      <c r="O79" s="67" t="s">
        <v>21</v>
      </c>
    </row>
    <row r="80" spans="1:15" ht="15.75" x14ac:dyDescent="0.25">
      <c r="A80" s="7"/>
      <c r="B80" s="135" t="s">
        <v>0</v>
      </c>
      <c r="C80" s="31">
        <f>C82+C83+C84+C85+C88+C89+ C91+C92</f>
        <v>3757</v>
      </c>
      <c r="D80" s="7"/>
      <c r="E80" s="7"/>
      <c r="F80" s="7"/>
      <c r="G80" s="136"/>
      <c r="H80" s="7"/>
      <c r="I80" s="137" t="str">
        <f>IF(C80&gt;5000,"294",J80)</f>
        <v>287</v>
      </c>
      <c r="J80" s="23" t="str">
        <f>IF(C80&gt;4000,"289",IF(C80&gt;3000,"287",IF(C80&gt;2000,"284",IF(C80&gt;1000,"278",IF(C80&gt;800,"258",IF(C80&gt;700,"249",IF(C80&gt;600,"243",IF(C80&gt;450,"235",K80))))))))</f>
        <v>287</v>
      </c>
      <c r="K80" s="23" t="str">
        <f>IF(C80&gt;350,"218",IF(C80&gt;250,"201",IF(C80&gt;174,"174",IF(C80&gt;150,C80,IF(C80&gt;129,"129",IF(C80&gt;100,C80,IF(C80&gt;95,"95",IF(C80&lt;96,C80," "))))))))</f>
        <v>218</v>
      </c>
      <c r="L80" s="7"/>
      <c r="M80" s="7"/>
      <c r="N80" s="7"/>
      <c r="O80" s="7"/>
    </row>
    <row r="81" spans="1:15" ht="15.75" x14ac:dyDescent="0.25">
      <c r="A81" s="7"/>
      <c r="B81" s="32" t="s">
        <v>2</v>
      </c>
      <c r="C81" s="7"/>
      <c r="D81" s="7"/>
      <c r="E81" s="7"/>
      <c r="F81" s="7"/>
      <c r="G81" s="7" t="s">
        <v>6</v>
      </c>
      <c r="H81" s="7"/>
      <c r="I81" s="7"/>
      <c r="J81" s="7"/>
      <c r="K81" s="7"/>
      <c r="L81" s="7"/>
      <c r="M81" s="7"/>
      <c r="N81" s="7"/>
      <c r="O81" s="7"/>
    </row>
    <row r="82" spans="1:15" ht="15" x14ac:dyDescent="0.2">
      <c r="A82" s="7"/>
      <c r="B82" s="33" t="s">
        <v>3</v>
      </c>
      <c r="C82" s="36">
        <f>E82</f>
        <v>1460</v>
      </c>
      <c r="D82" s="38"/>
      <c r="E82" s="37">
        <v>1460</v>
      </c>
      <c r="F82" s="7"/>
      <c r="G82" s="24">
        <f>IF(C80&gt;0,C82/$C$80," ")</f>
        <v>0.388607931860527</v>
      </c>
      <c r="H82" s="7"/>
      <c r="I82" s="45">
        <f>ROUNDUP(J82,0)</f>
        <v>112</v>
      </c>
      <c r="J82" s="46">
        <f>IF(C82&gt;0,$I$80*G82,0)</f>
        <v>111.53047644397125</v>
      </c>
      <c r="K82" s="36"/>
      <c r="L82" s="36">
        <f>IF(C82&gt;1,C82/I82,C82)</f>
        <v>13.035714285714286</v>
      </c>
      <c r="M82" s="93" t="s">
        <v>29</v>
      </c>
      <c r="N82" s="36"/>
      <c r="O82" s="45">
        <f>ROUND(L82,0)</f>
        <v>13</v>
      </c>
    </row>
    <row r="83" spans="1:15" ht="15" x14ac:dyDescent="0.2">
      <c r="A83" s="7"/>
      <c r="B83" s="33" t="s">
        <v>30</v>
      </c>
      <c r="C83" s="36">
        <f>D83*E83*F83</f>
        <v>1260</v>
      </c>
      <c r="D83" s="91">
        <v>6</v>
      </c>
      <c r="E83" s="37">
        <v>30</v>
      </c>
      <c r="F83" s="37">
        <v>7</v>
      </c>
      <c r="G83" s="24">
        <f>IF(C80&gt;0,C83/$C$80," ")</f>
        <v>0.33537396859196167</v>
      </c>
      <c r="H83" s="7"/>
      <c r="I83" s="45">
        <f>ROUNDUP(J83,0)</f>
        <v>97</v>
      </c>
      <c r="J83" s="46">
        <f>IF(C83&gt;0,$I$80*G83,0)</f>
        <v>96.252328985893001</v>
      </c>
      <c r="K83" s="46">
        <f t="shared" ref="K83:K85" si="1">IF(C83&gt;0,I83/D83,"0")</f>
        <v>16.166666666666668</v>
      </c>
      <c r="L83" s="46">
        <f>IF(N83&gt;1,E83/N83/F83,N83)</f>
        <v>1.7647058823529413</v>
      </c>
      <c r="M83" s="47">
        <f>F83</f>
        <v>7</v>
      </c>
      <c r="N83" s="45">
        <f>ROUNDUP(K83,0)/F83</f>
        <v>2.4285714285714284</v>
      </c>
      <c r="O83" s="45">
        <f>ROUND(N83,0)</f>
        <v>2</v>
      </c>
    </row>
    <row r="84" spans="1:15" ht="15" x14ac:dyDescent="0.2">
      <c r="A84" s="7"/>
      <c r="B84" s="33" t="s">
        <v>10</v>
      </c>
      <c r="C84" s="36">
        <f>D84*E84*F84</f>
        <v>330</v>
      </c>
      <c r="D84" s="91">
        <v>6</v>
      </c>
      <c r="E84" s="37">
        <v>55</v>
      </c>
      <c r="F84" s="37">
        <v>1</v>
      </c>
      <c r="G84" s="24">
        <f>IF(C80&gt;0,C84/$C$80," ")</f>
        <v>8.7836039393132823E-2</v>
      </c>
      <c r="H84" s="7"/>
      <c r="I84" s="45">
        <f>ROUNDUP(J84,0)</f>
        <v>26</v>
      </c>
      <c r="J84" s="46">
        <f>IF(C84&gt;0,$I$80*G84,0)</f>
        <v>25.20894330582912</v>
      </c>
      <c r="K84" s="46">
        <f t="shared" si="1"/>
        <v>4.333333333333333</v>
      </c>
      <c r="L84" s="46">
        <f>IF(N84&gt;1,E84/N84/F84,N84)</f>
        <v>11</v>
      </c>
      <c r="M84" s="47">
        <f>F84</f>
        <v>1</v>
      </c>
      <c r="N84" s="45">
        <f>ROUNDUP(K84,0)/F84</f>
        <v>5</v>
      </c>
      <c r="O84" s="45">
        <f>ROUND(N84,0)</f>
        <v>5</v>
      </c>
    </row>
    <row r="85" spans="1:15" ht="15" x14ac:dyDescent="0.2">
      <c r="A85" s="7"/>
      <c r="B85" s="33" t="s">
        <v>10</v>
      </c>
      <c r="C85" s="36">
        <f>D85*E85*F85</f>
        <v>0</v>
      </c>
      <c r="D85" s="91"/>
      <c r="E85" s="37"/>
      <c r="F85" s="37"/>
      <c r="G85" s="24">
        <f>IF(C80&gt;0,C85/$C$80," ")</f>
        <v>0</v>
      </c>
      <c r="H85" s="7"/>
      <c r="I85" s="45">
        <f>ROUNDUP(J85,0)</f>
        <v>0</v>
      </c>
      <c r="J85" s="46">
        <f>IF(C85&gt;0,$I$80*G85,0)</f>
        <v>0</v>
      </c>
      <c r="K85" s="46" t="str">
        <f t="shared" si="1"/>
        <v>0</v>
      </c>
      <c r="L85" s="46" t="e">
        <f>IF(N85&gt;1,E85/N85/F85,N85)</f>
        <v>#DIV/0!</v>
      </c>
      <c r="M85" s="47">
        <f>F85</f>
        <v>0</v>
      </c>
      <c r="N85" s="45" t="e">
        <f>ROUNDUP(K85,0)/F85</f>
        <v>#DIV/0!</v>
      </c>
      <c r="O85" s="45" t="e">
        <f>ROUND(N85,0)</f>
        <v>#DIV/0!</v>
      </c>
    </row>
    <row r="86" spans="1:15" ht="15" x14ac:dyDescent="0.2">
      <c r="A86" s="7"/>
      <c r="B86" s="34"/>
      <c r="C86" s="7"/>
      <c r="D86" s="31"/>
      <c r="E86" s="7"/>
      <c r="F86" s="7"/>
      <c r="G86" s="23"/>
      <c r="H86" s="7"/>
      <c r="I86" s="23"/>
      <c r="J86" s="23"/>
      <c r="K86" s="7"/>
      <c r="L86" s="7"/>
      <c r="M86" s="23"/>
      <c r="N86" s="13"/>
      <c r="O86" s="13"/>
    </row>
    <row r="87" spans="1:15" ht="15.75" x14ac:dyDescent="0.25">
      <c r="A87" s="7"/>
      <c r="B87" s="32" t="s">
        <v>4</v>
      </c>
      <c r="C87" s="7"/>
      <c r="D87" s="31"/>
      <c r="E87" s="7"/>
      <c r="F87" s="7"/>
      <c r="G87" s="23"/>
      <c r="H87" s="7"/>
      <c r="I87" s="23"/>
      <c r="J87" s="23"/>
      <c r="K87" s="7"/>
      <c r="L87" s="7"/>
      <c r="M87" s="23"/>
      <c r="N87" s="13"/>
      <c r="O87" s="13"/>
    </row>
    <row r="88" spans="1:15" ht="15" x14ac:dyDescent="0.2">
      <c r="A88" s="7"/>
      <c r="B88" s="33" t="s">
        <v>3</v>
      </c>
      <c r="C88" s="36">
        <f>E88</f>
        <v>702</v>
      </c>
      <c r="D88" s="38"/>
      <c r="E88" s="37">
        <v>702</v>
      </c>
      <c r="F88" s="7"/>
      <c r="G88" s="92">
        <f>IF(C80&gt;0,C88/$C$80," ")</f>
        <v>0.18685121107266436</v>
      </c>
      <c r="H88" s="7"/>
      <c r="I88" s="45">
        <f>ROUNDUP(J88,0)</f>
        <v>54</v>
      </c>
      <c r="J88" s="46">
        <f>IF(C88&gt;0,$I$80*G88,0)</f>
        <v>53.626297577854672</v>
      </c>
      <c r="K88" s="36"/>
      <c r="L88" s="36">
        <f>IF(C88&gt;1,C88/I88,C88)</f>
        <v>13</v>
      </c>
      <c r="M88" s="93" t="s">
        <v>29</v>
      </c>
      <c r="N88" s="36"/>
      <c r="O88" s="45">
        <f>ROUND(L88,0)</f>
        <v>13</v>
      </c>
    </row>
    <row r="89" spans="1:15" ht="15" x14ac:dyDescent="0.2">
      <c r="A89" s="7"/>
      <c r="B89" s="33" t="s">
        <v>10</v>
      </c>
      <c r="C89" s="36">
        <f>D89*E89*F89</f>
        <v>0</v>
      </c>
      <c r="D89" s="91"/>
      <c r="E89" s="37"/>
      <c r="F89" s="37"/>
      <c r="G89" s="24">
        <f>IF(C80&gt;0,C89/$C$80," ")</f>
        <v>0</v>
      </c>
      <c r="H89" s="7"/>
      <c r="I89" s="45">
        <f>ROUNDUP(J89,0)</f>
        <v>0</v>
      </c>
      <c r="J89" s="46">
        <f>IF(C89&gt;0,$I$80*G89,0)</f>
        <v>0</v>
      </c>
      <c r="K89" s="46" t="str">
        <f t="shared" ref="K89" si="2">IF(C89&gt;0,I89/D89,"0")</f>
        <v>0</v>
      </c>
      <c r="L89" s="46" t="e">
        <f>IF(N89&gt;1,E89/N89/F89,N89)</f>
        <v>#DIV/0!</v>
      </c>
      <c r="M89" s="47">
        <f>F89</f>
        <v>0</v>
      </c>
      <c r="N89" s="45" t="e">
        <f>ROUNDUP(K89,0)/F89</f>
        <v>#DIV/0!</v>
      </c>
      <c r="O89" s="45" t="e">
        <f>ROUND(N89,0)</f>
        <v>#DIV/0!</v>
      </c>
    </row>
    <row r="90" spans="1:15" ht="15" x14ac:dyDescent="0.2">
      <c r="A90" s="7"/>
      <c r="B90" s="33"/>
      <c r="C90" s="7"/>
      <c r="D90" s="31"/>
      <c r="E90" s="7"/>
      <c r="F90" s="7"/>
      <c r="G90" s="23"/>
      <c r="H90" s="7"/>
      <c r="I90" s="23"/>
      <c r="J90" s="23"/>
      <c r="K90" s="7"/>
      <c r="L90" s="7"/>
      <c r="M90" s="23"/>
      <c r="N90" s="13"/>
      <c r="O90" s="13"/>
    </row>
    <row r="91" spans="1:15" ht="15.75" x14ac:dyDescent="0.25">
      <c r="A91" s="7"/>
      <c r="B91" s="33" t="s">
        <v>31</v>
      </c>
      <c r="C91" s="36">
        <f>E91</f>
        <v>5</v>
      </c>
      <c r="D91" s="38"/>
      <c r="E91" s="37">
        <v>5</v>
      </c>
      <c r="F91" s="7"/>
      <c r="G91" s="24">
        <f>IF(C80&gt;0,C91/$C$80," ")</f>
        <v>1.3308490817141336E-3</v>
      </c>
      <c r="H91" s="7"/>
      <c r="I91" s="45">
        <f>ROUNDUP(J91,0)</f>
        <v>1</v>
      </c>
      <c r="J91" s="46">
        <f>IF(C91&gt;0,$I$80*G91,0)</f>
        <v>0.38195368645195632</v>
      </c>
      <c r="K91" s="36"/>
      <c r="L91" s="36">
        <f>IF(C91&gt;1,C91/I91,C91)</f>
        <v>5</v>
      </c>
      <c r="M91" s="93" t="s">
        <v>29</v>
      </c>
      <c r="N91" s="36"/>
      <c r="O91" s="45">
        <f>ROUND(L91,0)</f>
        <v>5</v>
      </c>
    </row>
    <row r="92" spans="1:15" ht="15.75" x14ac:dyDescent="0.25">
      <c r="A92" s="7"/>
      <c r="B92" s="33" t="s">
        <v>32</v>
      </c>
      <c r="C92" s="36">
        <f>D92*E92*F92</f>
        <v>0</v>
      </c>
      <c r="D92" s="90"/>
      <c r="E92" s="37"/>
      <c r="F92" s="81"/>
      <c r="G92" s="24">
        <f>IF(C80&gt;0,C92/$C$80," ")</f>
        <v>0</v>
      </c>
      <c r="H92" s="7"/>
      <c r="I92" s="45">
        <f>ROUNDUP(J92,0)</f>
        <v>0</v>
      </c>
      <c r="J92" s="46">
        <f>IF(C92&gt;0,$I$80*G92,0)</f>
        <v>0</v>
      </c>
      <c r="K92" s="46" t="str">
        <f t="shared" ref="K92" si="3">IF(C92&gt;0,I92/D92,"0")</f>
        <v>0</v>
      </c>
      <c r="L92" s="46" t="e">
        <f>IF(N92&gt;1,E92/N92/F92,N92)</f>
        <v>#DIV/0!</v>
      </c>
      <c r="M92" s="47">
        <f>F92</f>
        <v>0</v>
      </c>
      <c r="N92" s="45" t="e">
        <f>ROUNDUP(K92,0)/F92</f>
        <v>#DIV/0!</v>
      </c>
      <c r="O92" s="45" t="e">
        <f>ROUND(N92,0)</f>
        <v>#DIV/0!</v>
      </c>
    </row>
    <row r="93" spans="1:15" ht="15.75" thickBot="1" x14ac:dyDescent="0.25">
      <c r="A93" s="129"/>
      <c r="B93" s="133"/>
      <c r="C93" s="6">
        <f>SUM(C82:C92)</f>
        <v>3757</v>
      </c>
      <c r="D93" s="6"/>
      <c r="E93" s="6"/>
      <c r="F93" s="6"/>
      <c r="G93" s="6"/>
      <c r="H93" s="6"/>
      <c r="I93" s="131">
        <f>SUM(I82:I92)</f>
        <v>290</v>
      </c>
      <c r="J93" s="6"/>
      <c r="K93" s="6"/>
      <c r="L93" s="6"/>
      <c r="M93" s="6"/>
      <c r="N93" s="134"/>
      <c r="O93" s="134"/>
    </row>
    <row r="94" spans="1:15" ht="13.5" thickTop="1" x14ac:dyDescent="0.2"/>
  </sheetData>
  <sheetProtection sheet="1" objects="1" scenarios="1"/>
  <mergeCells count="20">
    <mergeCell ref="H23:I27"/>
    <mergeCell ref="B62:C71"/>
    <mergeCell ref="E62:F71"/>
    <mergeCell ref="H51:I60"/>
    <mergeCell ref="H62:I71"/>
    <mergeCell ref="B76:O76"/>
    <mergeCell ref="C78:D78"/>
    <mergeCell ref="I78:O78"/>
    <mergeCell ref="K62:L71"/>
    <mergeCell ref="B29:C38"/>
    <mergeCell ref="E29:F38"/>
    <mergeCell ref="B40:C49"/>
    <mergeCell ref="E40:F49"/>
    <mergeCell ref="B51:C60"/>
    <mergeCell ref="E51:F60"/>
    <mergeCell ref="K29:L38"/>
    <mergeCell ref="K40:L49"/>
    <mergeCell ref="H29:I38"/>
    <mergeCell ref="H40:I49"/>
    <mergeCell ref="K51:L6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1"/>
  <sheetViews>
    <sheetView topLeftCell="A26" workbookViewId="0">
      <selection activeCell="B40" sqref="B40"/>
    </sheetView>
  </sheetViews>
  <sheetFormatPr defaultColWidth="6.7109375" defaultRowHeight="12.75" x14ac:dyDescent="0.2"/>
  <cols>
    <col min="1" max="1" width="20.7109375" customWidth="1"/>
    <col min="2" max="2" width="8.28515625" customWidth="1"/>
    <col min="3" max="3" width="11.28515625" customWidth="1"/>
    <col min="4" max="4" width="12.140625" customWidth="1"/>
    <col min="5" max="6" width="10.85546875" customWidth="1"/>
    <col min="7" max="7" width="11.42578125" customWidth="1"/>
    <col min="9" max="9" width="13.85546875" customWidth="1"/>
    <col min="10" max="10" width="8.7109375" customWidth="1"/>
    <col min="11" max="11" width="9.28515625" customWidth="1"/>
    <col min="12" max="12" width="9.5703125" customWidth="1"/>
    <col min="13" max="13" width="10.28515625" customWidth="1"/>
    <col min="14" max="14" width="10.140625" customWidth="1"/>
    <col min="15" max="15" width="11.28515625" customWidth="1"/>
  </cols>
  <sheetData>
    <row r="2" spans="1:6" ht="68.45" customHeight="1" x14ac:dyDescent="0.25">
      <c r="B2" s="106" t="s">
        <v>50</v>
      </c>
      <c r="C2" s="106" t="s">
        <v>51</v>
      </c>
      <c r="D2" s="106" t="s">
        <v>69</v>
      </c>
      <c r="E2" s="106" t="s">
        <v>53</v>
      </c>
      <c r="F2" s="110"/>
    </row>
    <row r="3" spans="1:6" ht="15" x14ac:dyDescent="0.25">
      <c r="A3" s="127" t="s">
        <v>54</v>
      </c>
      <c r="B3" s="108"/>
      <c r="C3" s="109"/>
      <c r="D3" s="109"/>
      <c r="E3" s="109"/>
    </row>
    <row r="4" spans="1:6" x14ac:dyDescent="0.2">
      <c r="A4" t="s">
        <v>55</v>
      </c>
      <c r="B4" s="107">
        <f>C4*D4*E4</f>
        <v>1120</v>
      </c>
      <c r="C4" s="107">
        <v>2</v>
      </c>
      <c r="D4" s="107">
        <v>8</v>
      </c>
      <c r="E4" s="107">
        <v>70</v>
      </c>
    </row>
    <row r="5" spans="1:6" x14ac:dyDescent="0.2">
      <c r="A5" t="s">
        <v>56</v>
      </c>
      <c r="B5" s="107">
        <f t="shared" ref="B5:B11" si="0">C5*D5*E5</f>
        <v>400</v>
      </c>
      <c r="C5" s="107">
        <v>1</v>
      </c>
      <c r="D5" s="107">
        <v>40</v>
      </c>
      <c r="E5" s="107">
        <v>10</v>
      </c>
    </row>
    <row r="6" spans="1:6" x14ac:dyDescent="0.2">
      <c r="A6" t="s">
        <v>57</v>
      </c>
      <c r="B6" s="107">
        <f t="shared" si="0"/>
        <v>0</v>
      </c>
      <c r="C6" s="107"/>
      <c r="D6" s="107"/>
      <c r="E6" s="107"/>
    </row>
    <row r="7" spans="1:6" x14ac:dyDescent="0.2">
      <c r="A7" t="s">
        <v>58</v>
      </c>
      <c r="B7" s="107">
        <f t="shared" si="0"/>
        <v>0</v>
      </c>
      <c r="C7" s="107"/>
      <c r="D7" s="107"/>
      <c r="E7" s="107"/>
    </row>
    <row r="8" spans="1:6" x14ac:dyDescent="0.2">
      <c r="A8" t="s">
        <v>59</v>
      </c>
      <c r="B8" s="107">
        <f t="shared" si="0"/>
        <v>0</v>
      </c>
      <c r="C8" s="107"/>
      <c r="D8" s="107"/>
      <c r="E8" s="107"/>
    </row>
    <row r="9" spans="1:6" x14ac:dyDescent="0.2">
      <c r="A9" t="s">
        <v>60</v>
      </c>
      <c r="B9" s="107">
        <f t="shared" si="0"/>
        <v>0</v>
      </c>
      <c r="C9" s="107"/>
      <c r="D9" s="107"/>
      <c r="E9" s="107"/>
    </row>
    <row r="10" spans="1:6" x14ac:dyDescent="0.2">
      <c r="A10" t="s">
        <v>61</v>
      </c>
      <c r="B10" s="107">
        <f t="shared" si="0"/>
        <v>0</v>
      </c>
      <c r="C10" s="107"/>
      <c r="D10" s="107"/>
      <c r="E10" s="107"/>
    </row>
    <row r="11" spans="1:6" x14ac:dyDescent="0.2">
      <c r="A11" t="s">
        <v>62</v>
      </c>
      <c r="B11" s="107">
        <f t="shared" si="0"/>
        <v>0</v>
      </c>
      <c r="C11" s="107"/>
      <c r="D11" s="107"/>
      <c r="E11" s="107"/>
    </row>
    <row r="12" spans="1:6" x14ac:dyDescent="0.2">
      <c r="A12" s="108"/>
      <c r="B12" s="109">
        <f>SUM(B4:B11)</f>
        <v>1520</v>
      </c>
      <c r="C12" s="109"/>
      <c r="D12" s="109"/>
      <c r="E12" s="109"/>
    </row>
    <row r="13" spans="1:6" ht="15" x14ac:dyDescent="0.25">
      <c r="A13" s="105" t="s">
        <v>63</v>
      </c>
      <c r="C13" s="107"/>
      <c r="D13" s="107"/>
      <c r="E13" s="107"/>
    </row>
    <row r="14" spans="1:6" x14ac:dyDescent="0.2">
      <c r="A14" t="s">
        <v>55</v>
      </c>
      <c r="B14" s="107">
        <f t="shared" ref="B14:B17" si="1">C14*D14*E14</f>
        <v>550</v>
      </c>
      <c r="C14" s="107">
        <v>1</v>
      </c>
      <c r="D14" s="107">
        <v>550</v>
      </c>
      <c r="E14" s="107">
        <v>1</v>
      </c>
    </row>
    <row r="15" spans="1:6" x14ac:dyDescent="0.2">
      <c r="A15" t="s">
        <v>56</v>
      </c>
      <c r="B15" s="107">
        <f t="shared" si="1"/>
        <v>0</v>
      </c>
      <c r="C15" s="107"/>
      <c r="D15" s="107"/>
      <c r="E15" s="107"/>
    </row>
    <row r="16" spans="1:6" x14ac:dyDescent="0.2">
      <c r="A16" t="s">
        <v>57</v>
      </c>
      <c r="B16" s="107">
        <f t="shared" si="1"/>
        <v>0</v>
      </c>
      <c r="C16" s="107"/>
      <c r="D16" s="107"/>
      <c r="E16" s="107"/>
    </row>
    <row r="17" spans="1:9" x14ac:dyDescent="0.2">
      <c r="A17" t="s">
        <v>58</v>
      </c>
      <c r="B17" s="107">
        <f t="shared" si="1"/>
        <v>0</v>
      </c>
      <c r="C17" s="107">
        <v>0</v>
      </c>
      <c r="D17" s="107"/>
      <c r="E17" s="107"/>
    </row>
    <row r="18" spans="1:9" x14ac:dyDescent="0.2">
      <c r="A18" s="108"/>
      <c r="B18" s="109">
        <f>SUM(B14:B17)</f>
        <v>550</v>
      </c>
      <c r="C18" s="109"/>
      <c r="D18" s="109"/>
      <c r="E18" s="109"/>
    </row>
    <row r="19" spans="1:9" ht="15" x14ac:dyDescent="0.25">
      <c r="A19" s="105" t="s">
        <v>65</v>
      </c>
      <c r="C19" s="107"/>
      <c r="D19" s="107"/>
      <c r="E19" s="107"/>
    </row>
    <row r="20" spans="1:9" x14ac:dyDescent="0.2">
      <c r="A20" t="s">
        <v>55</v>
      </c>
      <c r="B20" s="107">
        <f>C20*D20</f>
        <v>240</v>
      </c>
      <c r="C20" s="107">
        <v>10</v>
      </c>
      <c r="D20" s="107">
        <v>24</v>
      </c>
      <c r="E20" s="107">
        <v>1</v>
      </c>
    </row>
    <row r="21" spans="1:9" x14ac:dyDescent="0.2">
      <c r="A21" t="s">
        <v>56</v>
      </c>
      <c r="B21" s="107">
        <f t="shared" ref="B21:B23" si="2">C21*D21</f>
        <v>240</v>
      </c>
      <c r="C21" s="107">
        <v>10</v>
      </c>
      <c r="D21" s="107">
        <v>24</v>
      </c>
      <c r="E21" s="107">
        <v>1</v>
      </c>
    </row>
    <row r="22" spans="1:9" x14ac:dyDescent="0.2">
      <c r="A22" t="s">
        <v>57</v>
      </c>
      <c r="B22" s="107">
        <f t="shared" si="2"/>
        <v>0</v>
      </c>
      <c r="C22" s="107"/>
      <c r="D22" s="107"/>
      <c r="E22" s="107"/>
    </row>
    <row r="23" spans="1:9" x14ac:dyDescent="0.2">
      <c r="A23" t="s">
        <v>58</v>
      </c>
      <c r="B23" s="107">
        <f t="shared" si="2"/>
        <v>0</v>
      </c>
      <c r="C23" s="107"/>
      <c r="D23" s="107"/>
      <c r="E23" s="107"/>
    </row>
    <row r="24" spans="1:9" x14ac:dyDescent="0.2">
      <c r="A24" s="108"/>
      <c r="B24" s="109">
        <f>SUM(B20:B23)</f>
        <v>480</v>
      </c>
      <c r="C24" s="109"/>
      <c r="D24" s="109"/>
      <c r="E24" s="109"/>
      <c r="H24" s="178" t="s">
        <v>49</v>
      </c>
      <c r="I24" s="173"/>
    </row>
    <row r="25" spans="1:9" ht="15" x14ac:dyDescent="0.25">
      <c r="A25" s="105" t="s">
        <v>66</v>
      </c>
      <c r="H25" s="174"/>
      <c r="I25" s="175"/>
    </row>
    <row r="26" spans="1:9" x14ac:dyDescent="0.2">
      <c r="B26" s="107">
        <v>5</v>
      </c>
      <c r="C26" s="107">
        <v>1</v>
      </c>
      <c r="D26" s="107" t="s">
        <v>64</v>
      </c>
      <c r="E26" s="107">
        <v>1</v>
      </c>
      <c r="H26" s="174"/>
      <c r="I26" s="175"/>
    </row>
    <row r="27" spans="1:9" x14ac:dyDescent="0.2">
      <c r="H27" s="174"/>
      <c r="I27" s="175"/>
    </row>
    <row r="28" spans="1:9" x14ac:dyDescent="0.2">
      <c r="H28" s="176"/>
      <c r="I28" s="177"/>
    </row>
    <row r="30" spans="1:9" x14ac:dyDescent="0.2">
      <c r="B30" s="179" t="s">
        <v>76</v>
      </c>
      <c r="C30" s="173"/>
      <c r="E30" s="179" t="s">
        <v>70</v>
      </c>
      <c r="F30" s="173"/>
      <c r="H30" s="179" t="s">
        <v>71</v>
      </c>
      <c r="I30" s="173"/>
    </row>
    <row r="31" spans="1:9" x14ac:dyDescent="0.2">
      <c r="B31" s="174"/>
      <c r="C31" s="175"/>
      <c r="E31" s="174"/>
      <c r="F31" s="175"/>
      <c r="H31" s="174"/>
      <c r="I31" s="175"/>
    </row>
    <row r="32" spans="1:9" x14ac:dyDescent="0.2">
      <c r="B32" s="174"/>
      <c r="C32" s="175"/>
      <c r="E32" s="174"/>
      <c r="F32" s="175"/>
      <c r="H32" s="174"/>
      <c r="I32" s="175"/>
    </row>
    <row r="33" spans="2:9" x14ac:dyDescent="0.2">
      <c r="B33" s="174"/>
      <c r="C33" s="175"/>
      <c r="E33" s="174"/>
      <c r="F33" s="175"/>
      <c r="H33" s="174"/>
      <c r="I33" s="175"/>
    </row>
    <row r="34" spans="2:9" x14ac:dyDescent="0.2">
      <c r="B34" s="174"/>
      <c r="C34" s="175"/>
      <c r="E34" s="174"/>
      <c r="F34" s="175"/>
      <c r="H34" s="174"/>
      <c r="I34" s="175"/>
    </row>
    <row r="35" spans="2:9" x14ac:dyDescent="0.2">
      <c r="B35" s="174"/>
      <c r="C35" s="175"/>
      <c r="E35" s="174"/>
      <c r="F35" s="175"/>
      <c r="H35" s="174"/>
      <c r="I35" s="175"/>
    </row>
    <row r="36" spans="2:9" x14ac:dyDescent="0.2">
      <c r="B36" s="174"/>
      <c r="C36" s="175"/>
      <c r="E36" s="174"/>
      <c r="F36" s="175"/>
      <c r="H36" s="174"/>
      <c r="I36" s="175"/>
    </row>
    <row r="37" spans="2:9" x14ac:dyDescent="0.2">
      <c r="B37" s="174"/>
      <c r="C37" s="175"/>
      <c r="E37" s="174"/>
      <c r="F37" s="175"/>
      <c r="H37" s="174"/>
      <c r="I37" s="175"/>
    </row>
    <row r="38" spans="2:9" x14ac:dyDescent="0.2">
      <c r="B38" s="174"/>
      <c r="C38" s="175"/>
      <c r="E38" s="174"/>
      <c r="F38" s="175"/>
      <c r="H38" s="174"/>
      <c r="I38" s="175"/>
    </row>
    <row r="39" spans="2:9" x14ac:dyDescent="0.2">
      <c r="B39" s="176"/>
      <c r="C39" s="177"/>
      <c r="E39" s="176"/>
      <c r="F39" s="177"/>
      <c r="H39" s="176"/>
      <c r="I39" s="177"/>
    </row>
    <row r="41" spans="2:9" x14ac:dyDescent="0.2">
      <c r="B41" s="179" t="s">
        <v>72</v>
      </c>
      <c r="C41" s="173"/>
      <c r="E41" s="179" t="s">
        <v>73</v>
      </c>
      <c r="F41" s="173"/>
      <c r="H41" s="179" t="s">
        <v>74</v>
      </c>
      <c r="I41" s="173"/>
    </row>
    <row r="42" spans="2:9" x14ac:dyDescent="0.2">
      <c r="B42" s="174"/>
      <c r="C42" s="175"/>
      <c r="E42" s="174"/>
      <c r="F42" s="175"/>
      <c r="H42" s="174"/>
      <c r="I42" s="175"/>
    </row>
    <row r="43" spans="2:9" x14ac:dyDescent="0.2">
      <c r="B43" s="174"/>
      <c r="C43" s="175"/>
      <c r="E43" s="174"/>
      <c r="F43" s="175"/>
      <c r="H43" s="174"/>
      <c r="I43" s="175"/>
    </row>
    <row r="44" spans="2:9" x14ac:dyDescent="0.2">
      <c r="B44" s="174"/>
      <c r="C44" s="175"/>
      <c r="E44" s="174"/>
      <c r="F44" s="175"/>
      <c r="H44" s="174"/>
      <c r="I44" s="175"/>
    </row>
    <row r="45" spans="2:9" x14ac:dyDescent="0.2">
      <c r="B45" s="174"/>
      <c r="C45" s="175"/>
      <c r="E45" s="174"/>
      <c r="F45" s="175"/>
      <c r="H45" s="174"/>
      <c r="I45" s="175"/>
    </row>
    <row r="46" spans="2:9" x14ac:dyDescent="0.2">
      <c r="B46" s="174"/>
      <c r="C46" s="175"/>
      <c r="E46" s="174"/>
      <c r="F46" s="175"/>
      <c r="H46" s="174"/>
      <c r="I46" s="175"/>
    </row>
    <row r="47" spans="2:9" x14ac:dyDescent="0.2">
      <c r="B47" s="174"/>
      <c r="C47" s="175"/>
      <c r="E47" s="174"/>
      <c r="F47" s="175"/>
      <c r="H47" s="174"/>
      <c r="I47" s="175"/>
    </row>
    <row r="48" spans="2:9" x14ac:dyDescent="0.2">
      <c r="B48" s="174"/>
      <c r="C48" s="175"/>
      <c r="E48" s="174"/>
      <c r="F48" s="175"/>
      <c r="H48" s="174"/>
      <c r="I48" s="175"/>
    </row>
    <row r="49" spans="1:15" x14ac:dyDescent="0.2">
      <c r="B49" s="174"/>
      <c r="C49" s="175"/>
      <c r="E49" s="174"/>
      <c r="F49" s="175"/>
      <c r="H49" s="174"/>
      <c r="I49" s="175"/>
    </row>
    <row r="50" spans="1:15" x14ac:dyDescent="0.2">
      <c r="B50" s="176"/>
      <c r="C50" s="177"/>
      <c r="E50" s="176"/>
      <c r="F50" s="177"/>
      <c r="H50" s="176"/>
      <c r="I50" s="177"/>
    </row>
    <row r="53" spans="1:15" ht="20.25" x14ac:dyDescent="0.3">
      <c r="A53" s="1"/>
      <c r="B53" s="170" t="s">
        <v>75</v>
      </c>
      <c r="C53" s="169"/>
      <c r="D53" s="169"/>
      <c r="E53" s="169"/>
      <c r="F53" s="169"/>
      <c r="G53" s="169"/>
      <c r="H53" s="169"/>
      <c r="I53" s="169"/>
      <c r="J53" s="169"/>
      <c r="K53" s="169"/>
      <c r="L53" s="169"/>
      <c r="M53" s="169"/>
      <c r="N53" s="169"/>
      <c r="O53" s="169"/>
    </row>
    <row r="54" spans="1:15" ht="15" x14ac:dyDescent="0.2">
      <c r="A54" s="3"/>
      <c r="B54" s="4"/>
      <c r="C54" s="30"/>
      <c r="D54" s="30"/>
      <c r="E54" s="30"/>
      <c r="F54" s="3"/>
      <c r="G54" s="3"/>
      <c r="H54" s="3"/>
      <c r="I54" s="3"/>
      <c r="J54" s="3"/>
      <c r="K54" s="3"/>
      <c r="L54" s="3"/>
      <c r="M54" s="3"/>
      <c r="N54" s="3"/>
      <c r="O54" s="3"/>
    </row>
    <row r="55" spans="1:15" ht="15.75" thickBot="1" x14ac:dyDescent="0.25">
      <c r="A55" s="6"/>
      <c r="B55" s="5"/>
      <c r="C55" s="171"/>
      <c r="D55" s="171"/>
      <c r="E55" s="128"/>
      <c r="F55" s="6"/>
      <c r="G55" s="6"/>
      <c r="H55" s="6"/>
      <c r="I55" s="168" t="s">
        <v>9</v>
      </c>
      <c r="J55" s="168"/>
      <c r="K55" s="168"/>
      <c r="L55" s="168"/>
      <c r="M55" s="168"/>
      <c r="N55" s="168"/>
      <c r="O55" s="168"/>
    </row>
    <row r="56" spans="1:15" ht="89.45" customHeight="1" thickTop="1" x14ac:dyDescent="0.25">
      <c r="A56" s="155"/>
      <c r="B56" s="156" t="s">
        <v>1</v>
      </c>
      <c r="C56" s="157">
        <f>C57</f>
        <v>2535</v>
      </c>
      <c r="D56" s="158" t="s">
        <v>26</v>
      </c>
      <c r="E56" s="158" t="s">
        <v>27</v>
      </c>
      <c r="F56" s="159" t="s">
        <v>14</v>
      </c>
      <c r="G56" s="160"/>
      <c r="H56" s="155"/>
      <c r="I56" s="158" t="s">
        <v>22</v>
      </c>
      <c r="J56" s="159"/>
      <c r="K56" s="159"/>
      <c r="L56" s="159"/>
      <c r="M56" s="159" t="s">
        <v>15</v>
      </c>
      <c r="N56" s="158" t="s">
        <v>25</v>
      </c>
      <c r="O56" s="158" t="s">
        <v>21</v>
      </c>
    </row>
    <row r="57" spans="1:15" ht="16.5" thickBot="1" x14ac:dyDescent="0.3">
      <c r="A57" s="146"/>
      <c r="B57" s="161" t="s">
        <v>0</v>
      </c>
      <c r="C57" s="162">
        <f>C59+C60+C61+C62+C65+C66+ C68+C69</f>
        <v>2535</v>
      </c>
      <c r="D57" s="146"/>
      <c r="E57" s="146"/>
      <c r="F57" s="146"/>
      <c r="G57" s="163"/>
      <c r="H57" s="146"/>
      <c r="I57" s="164" t="str">
        <f>IF(C57&gt;5000,"294",J57)</f>
        <v>284</v>
      </c>
      <c r="J57" s="149" t="str">
        <f>IF(C57&gt;4000,"289",IF(C57&gt;3000,"287",IF(C57&gt;2000,"284",IF(C57&gt;1000,"278",IF(C57&gt;800,"258",IF(C57&gt;700,"249",IF(C57&gt;600,"243",IF(C57&gt;450,"235",K57))))))))</f>
        <v>284</v>
      </c>
      <c r="K57" s="149" t="str">
        <f>IF(C57&gt;350,"218",IF(C57&gt;250,"201",IF(C57&gt;174,"174",IF(C57&gt;150,C57,IF(C57&gt;129,"129",IF(C57&gt;100,C57,IF(C57&gt;95,"95",IF(C57&lt;96,C57," "))))))))</f>
        <v>218</v>
      </c>
      <c r="L57" s="146"/>
      <c r="M57" s="146"/>
      <c r="N57" s="146"/>
      <c r="O57" s="146"/>
    </row>
    <row r="58" spans="1:15" ht="16.5" thickTop="1" x14ac:dyDescent="0.25">
      <c r="A58" s="19"/>
      <c r="B58" s="68" t="s">
        <v>2</v>
      </c>
      <c r="C58" s="19"/>
      <c r="D58" s="19"/>
      <c r="E58" s="19"/>
      <c r="F58" s="19"/>
      <c r="G58" s="19" t="s">
        <v>6</v>
      </c>
      <c r="H58" s="19"/>
      <c r="I58" s="19"/>
      <c r="J58" s="154"/>
      <c r="K58" s="154"/>
      <c r="L58" s="154"/>
      <c r="M58" s="19"/>
      <c r="N58" s="19"/>
      <c r="O58" s="19"/>
    </row>
    <row r="59" spans="1:15" ht="15" x14ac:dyDescent="0.2">
      <c r="A59" s="7"/>
      <c r="B59" s="33" t="s">
        <v>3</v>
      </c>
      <c r="C59" s="36">
        <f>E59</f>
        <v>550</v>
      </c>
      <c r="D59" s="89"/>
      <c r="E59" s="139">
        <v>550</v>
      </c>
      <c r="F59" s="137"/>
      <c r="G59" s="140">
        <f>IF(C57&gt;0,C59/$C$57," ")</f>
        <v>0.21696252465483234</v>
      </c>
      <c r="H59" s="23"/>
      <c r="I59" s="141">
        <f>ROUNDUP(J59,0)</f>
        <v>62</v>
      </c>
      <c r="J59" s="142">
        <f>IF(C59&gt;0,$I$57*G59,0)</f>
        <v>61.617357001972387</v>
      </c>
      <c r="K59" s="143"/>
      <c r="L59" s="143">
        <f>IF(C59&gt;1,C59/I59,C59)</f>
        <v>8.870967741935484</v>
      </c>
      <c r="M59" s="93" t="s">
        <v>29</v>
      </c>
      <c r="N59" s="47"/>
      <c r="O59" s="45">
        <f>ROUND(L59,0)</f>
        <v>9</v>
      </c>
    </row>
    <row r="60" spans="1:15" ht="15" x14ac:dyDescent="0.2">
      <c r="A60" s="7"/>
      <c r="B60" s="33" t="s">
        <v>30</v>
      </c>
      <c r="C60" s="36">
        <f>D60*E60*F60</f>
        <v>1120</v>
      </c>
      <c r="D60" s="138">
        <v>70</v>
      </c>
      <c r="E60" s="139">
        <v>8</v>
      </c>
      <c r="F60" s="139">
        <v>2</v>
      </c>
      <c r="G60" s="140">
        <f>IF(C57&gt;0,C60/$C$57," ")</f>
        <v>0.44181459566074949</v>
      </c>
      <c r="H60" s="23"/>
      <c r="I60" s="141">
        <f>ROUNDUP(J60,0)</f>
        <v>126</v>
      </c>
      <c r="J60" s="142">
        <f>IF(C60&gt;0,$I$57*G60,0)</f>
        <v>125.47534516765286</v>
      </c>
      <c r="K60" s="142">
        <f t="shared" ref="K60:K62" si="3">IF(C60&gt;0,I60/D60,"0")</f>
        <v>1.8</v>
      </c>
      <c r="L60" s="142">
        <f>IF(N60&gt;1,E60/N60/F60,N60)</f>
        <v>1</v>
      </c>
      <c r="M60" s="93">
        <v>2</v>
      </c>
      <c r="N60" s="45">
        <f>ROUNDUP(K60,0)/F60</f>
        <v>1</v>
      </c>
      <c r="O60" s="45">
        <f>ROUND(N60,0)</f>
        <v>1</v>
      </c>
    </row>
    <row r="61" spans="1:15" ht="15" x14ac:dyDescent="0.2">
      <c r="A61" s="7"/>
      <c r="B61" s="33" t="s">
        <v>10</v>
      </c>
      <c r="C61" s="36">
        <f>D61*E61*F61</f>
        <v>400</v>
      </c>
      <c r="D61" s="138">
        <v>10</v>
      </c>
      <c r="E61" s="139">
        <v>40</v>
      </c>
      <c r="F61" s="139">
        <v>1</v>
      </c>
      <c r="G61" s="140">
        <f>IF(C57&gt;0,C61/$C$57," ")</f>
        <v>0.15779092702169625</v>
      </c>
      <c r="H61" s="23"/>
      <c r="I61" s="141">
        <f>ROUNDUP(J61,0)</f>
        <v>45</v>
      </c>
      <c r="J61" s="142">
        <f>IF(C61&gt;0,$I$57*G61,0)</f>
        <v>44.812623274161737</v>
      </c>
      <c r="K61" s="142">
        <f t="shared" si="3"/>
        <v>4.5</v>
      </c>
      <c r="L61" s="142">
        <f>IF(N61&gt;1,E61/N61/F61,N61)</f>
        <v>8</v>
      </c>
      <c r="M61" s="93">
        <v>1</v>
      </c>
      <c r="N61" s="45">
        <f>ROUNDUP(K61,0)/F61</f>
        <v>5</v>
      </c>
      <c r="O61" s="45">
        <f>ROUND(N61,0)</f>
        <v>5</v>
      </c>
    </row>
    <row r="62" spans="1:15" ht="15" x14ac:dyDescent="0.2">
      <c r="A62" s="7"/>
      <c r="B62" s="33" t="s">
        <v>10</v>
      </c>
      <c r="C62" s="36">
        <f>D62*E62*F62</f>
        <v>0</v>
      </c>
      <c r="D62" s="144"/>
      <c r="E62" s="42"/>
      <c r="F62" s="42"/>
      <c r="G62" s="140">
        <f>IF(C57&gt;0,C62/$C$57," ")</f>
        <v>0</v>
      </c>
      <c r="H62" s="23"/>
      <c r="I62" s="141">
        <f>ROUNDUP(J62,0)</f>
        <v>0</v>
      </c>
      <c r="J62" s="142">
        <f>IF(C62&gt;0,$I$57*G62,0)</f>
        <v>0</v>
      </c>
      <c r="K62" s="142" t="str">
        <f t="shared" si="3"/>
        <v>0</v>
      </c>
      <c r="L62" s="142" t="e">
        <f>IF(N62&gt;1,E62/N62/F62,N62)</f>
        <v>#DIV/0!</v>
      </c>
      <c r="M62" s="93">
        <v>0</v>
      </c>
      <c r="N62" s="45" t="e">
        <f>ROUNDUP(K62,0)/F62</f>
        <v>#DIV/0!</v>
      </c>
      <c r="O62" s="45" t="e">
        <f>ROUND(N62,0)</f>
        <v>#DIV/0!</v>
      </c>
    </row>
    <row r="63" spans="1:15" ht="15" x14ac:dyDescent="0.2">
      <c r="A63" s="7"/>
      <c r="B63" s="34"/>
      <c r="C63" s="7"/>
      <c r="D63" s="165"/>
      <c r="E63" s="23"/>
      <c r="F63" s="23"/>
      <c r="G63" s="104"/>
      <c r="H63" s="23"/>
      <c r="I63" s="93"/>
      <c r="J63" s="143"/>
      <c r="K63" s="143"/>
      <c r="L63" s="143"/>
      <c r="M63" s="93"/>
      <c r="N63" s="145"/>
      <c r="O63" s="145"/>
    </row>
    <row r="64" spans="1:15" ht="15.75" x14ac:dyDescent="0.25">
      <c r="A64" s="7"/>
      <c r="B64" s="32" t="s">
        <v>4</v>
      </c>
      <c r="C64" s="7"/>
      <c r="D64" s="165"/>
      <c r="E64" s="23"/>
      <c r="F64" s="23"/>
      <c r="G64" s="104"/>
      <c r="H64" s="23"/>
      <c r="I64" s="93"/>
      <c r="J64" s="143"/>
      <c r="K64" s="143"/>
      <c r="L64" s="143"/>
      <c r="M64" s="93"/>
      <c r="N64" s="145"/>
      <c r="O64" s="145"/>
    </row>
    <row r="65" spans="1:15" ht="15" x14ac:dyDescent="0.2">
      <c r="A65" s="7"/>
      <c r="B65" s="33" t="s">
        <v>3</v>
      </c>
      <c r="C65" s="36">
        <f>E65</f>
        <v>460</v>
      </c>
      <c r="D65" s="44"/>
      <c r="E65" s="42">
        <v>460</v>
      </c>
      <c r="F65" s="23"/>
      <c r="G65" s="140">
        <f>IF(C57&gt;0,C65/$C$57," ")</f>
        <v>0.1814595660749507</v>
      </c>
      <c r="H65" s="23"/>
      <c r="I65" s="141">
        <f>ROUNDUP(J65,0)</f>
        <v>52</v>
      </c>
      <c r="J65" s="142">
        <f>IF(C65&gt;0,$I$57*G65,0)</f>
        <v>51.534516765286</v>
      </c>
      <c r="K65" s="143"/>
      <c r="L65" s="143">
        <f>IF(C65&gt;1,C65/I65,C65)</f>
        <v>8.8461538461538467</v>
      </c>
      <c r="M65" s="93" t="s">
        <v>29</v>
      </c>
      <c r="N65" s="47"/>
      <c r="O65" s="45">
        <f>ROUND(L65,0)</f>
        <v>9</v>
      </c>
    </row>
    <row r="66" spans="1:15" ht="15" x14ac:dyDescent="0.2">
      <c r="A66" s="7"/>
      <c r="B66" s="33" t="s">
        <v>10</v>
      </c>
      <c r="C66" s="36">
        <f>D66*E66*F66</f>
        <v>0</v>
      </c>
      <c r="D66" s="144"/>
      <c r="E66" s="42"/>
      <c r="F66" s="42"/>
      <c r="G66" s="140">
        <f>IF(C57&gt;0,C66/$C$57," ")</f>
        <v>0</v>
      </c>
      <c r="H66" s="23"/>
      <c r="I66" s="141">
        <f>ROUNDUP(J66,0)</f>
        <v>0</v>
      </c>
      <c r="J66" s="142">
        <f>IF(C66&gt;0,$I$62*G66,0)</f>
        <v>0</v>
      </c>
      <c r="K66" s="142" t="str">
        <f t="shared" ref="K66" si="4">IF(C66&gt;0,I66/D66,"0")</f>
        <v>0</v>
      </c>
      <c r="L66" s="142" t="e">
        <f>IF(N66&gt;1,E66/N66/F66,N66)</f>
        <v>#DIV/0!</v>
      </c>
      <c r="M66" s="93">
        <v>0</v>
      </c>
      <c r="N66" s="45" t="e">
        <f>ROUNDUP(K66,0)/F66</f>
        <v>#DIV/0!</v>
      </c>
      <c r="O66" s="45" t="e">
        <f>ROUND(N66,0)</f>
        <v>#DIV/0!</v>
      </c>
    </row>
    <row r="67" spans="1:15" ht="15" x14ac:dyDescent="0.2">
      <c r="A67" s="7"/>
      <c r="B67" s="33"/>
      <c r="C67" s="7"/>
      <c r="D67" s="165"/>
      <c r="E67" s="23"/>
      <c r="F67" s="23"/>
      <c r="G67" s="104"/>
      <c r="H67" s="23"/>
      <c r="I67" s="93"/>
      <c r="J67" s="143"/>
      <c r="K67" s="143"/>
      <c r="L67" s="143"/>
      <c r="M67" s="93"/>
      <c r="N67" s="145"/>
      <c r="O67" s="145"/>
    </row>
    <row r="68" spans="1:15" ht="15.75" x14ac:dyDescent="0.25">
      <c r="A68" s="7"/>
      <c r="B68" s="33" t="s">
        <v>31</v>
      </c>
      <c r="C68" s="36">
        <f>E68</f>
        <v>5</v>
      </c>
      <c r="D68" s="44"/>
      <c r="E68" s="42">
        <v>5</v>
      </c>
      <c r="F68" s="23"/>
      <c r="G68" s="140">
        <f>IF(C57&gt;0,C68/$C$57," ")</f>
        <v>1.9723865877712033E-3</v>
      </c>
      <c r="H68" s="23"/>
      <c r="I68" s="141">
        <f>ROUNDUP(J68,0)</f>
        <v>1</v>
      </c>
      <c r="J68" s="142">
        <f>IF(C68&gt;0,$I$57*G68,0)</f>
        <v>0.56015779092702167</v>
      </c>
      <c r="K68" s="143"/>
      <c r="L68" s="143">
        <f>IF(C68&gt;1,C68/I68,C68)</f>
        <v>5</v>
      </c>
      <c r="M68" s="93" t="s">
        <v>29</v>
      </c>
      <c r="N68" s="47"/>
      <c r="O68" s="45">
        <f>ROUND(L68,0)</f>
        <v>5</v>
      </c>
    </row>
    <row r="69" spans="1:15" ht="15.75" x14ac:dyDescent="0.25">
      <c r="A69" s="7"/>
      <c r="B69" s="33" t="s">
        <v>32</v>
      </c>
      <c r="C69" s="36">
        <f>D69*E69*F69</f>
        <v>0</v>
      </c>
      <c r="D69" s="144"/>
      <c r="E69" s="42"/>
      <c r="F69" s="42"/>
      <c r="G69" s="140">
        <f>IF(C57&gt;0,C69/$C$57," ")</f>
        <v>0</v>
      </c>
      <c r="H69" s="23"/>
      <c r="I69" s="141">
        <f>ROUNDUP(J69,0)</f>
        <v>0</v>
      </c>
      <c r="J69" s="142">
        <f>IF(C69&gt;0,$I$62*G69,0)</f>
        <v>0</v>
      </c>
      <c r="K69" s="142" t="str">
        <f t="shared" ref="K69" si="5">IF(C69&gt;0,I69/D69,"0")</f>
        <v>0</v>
      </c>
      <c r="L69" s="142" t="e">
        <f>IF(N69&gt;1,E69/N69/F69,N69)</f>
        <v>#DIV/0!</v>
      </c>
      <c r="M69" s="93">
        <v>0</v>
      </c>
      <c r="N69" s="45" t="e">
        <f>ROUNDUP(K69,0)/F69</f>
        <v>#DIV/0!</v>
      </c>
      <c r="O69" s="45" t="e">
        <f>ROUND(N69,0)</f>
        <v>#DIV/0!</v>
      </c>
    </row>
    <row r="70" spans="1:15" ht="15.75" thickBot="1" x14ac:dyDescent="0.25">
      <c r="A70" s="146"/>
      <c r="B70" s="147"/>
      <c r="C70" s="146">
        <f>SUM(C59:C69)</f>
        <v>2535</v>
      </c>
      <c r="D70" s="148"/>
      <c r="E70" s="148"/>
      <c r="F70" s="148"/>
      <c r="G70" s="149"/>
      <c r="H70" s="149"/>
      <c r="I70" s="150">
        <v>286</v>
      </c>
      <c r="J70" s="151"/>
      <c r="K70" s="151"/>
      <c r="L70" s="151"/>
      <c r="M70" s="152"/>
      <c r="N70" s="153"/>
      <c r="O70" s="153"/>
    </row>
    <row r="71" spans="1:15" ht="13.5" thickTop="1" x14ac:dyDescent="0.2"/>
  </sheetData>
  <sheetProtection sheet="1" objects="1" scenarios="1"/>
  <mergeCells count="10">
    <mergeCell ref="B53:O53"/>
    <mergeCell ref="C55:D55"/>
    <mergeCell ref="I55:O55"/>
    <mergeCell ref="H24:I28"/>
    <mergeCell ref="B30:C39"/>
    <mergeCell ref="E30:F39"/>
    <mergeCell ref="H30:I39"/>
    <mergeCell ref="E41:F50"/>
    <mergeCell ref="B41:C50"/>
    <mergeCell ref="H41:I5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Multiple Configuration Template</vt:lpstr>
      <vt:lpstr>Standard Config. Template</vt:lpstr>
      <vt:lpstr>Example Farm 1</vt:lpstr>
      <vt:lpstr>Example Farm 2</vt:lpstr>
    </vt:vector>
  </TitlesOfParts>
  <Company>NPB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niekamps</dc:creator>
  <cp:lastModifiedBy>Jamee Amundson</cp:lastModifiedBy>
  <cp:lastPrinted>2013-02-05T19:35:44Z</cp:lastPrinted>
  <dcterms:created xsi:type="dcterms:W3CDTF">2007-01-05T15:48:23Z</dcterms:created>
  <dcterms:modified xsi:type="dcterms:W3CDTF">2017-09-13T21:26:44Z</dcterms:modified>
</cp:coreProperties>
</file>